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0730" windowHeight="10845"/>
  </bookViews>
  <sheets>
    <sheet name="Taul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B18" i="1" l="1"/>
  <c r="BC18" i="1" s="1"/>
  <c r="AU18" i="1"/>
  <c r="AT18" i="1"/>
  <c r="AS18" i="1"/>
  <c r="AO18" i="1"/>
  <c r="AN18" i="1"/>
  <c r="AM18" i="1"/>
  <c r="AJ18" i="1"/>
  <c r="AK18" i="1" s="1"/>
  <c r="AE18" i="1"/>
  <c r="AD18" i="1"/>
  <c r="X18" i="1"/>
  <c r="Y18" i="1" s="1"/>
  <c r="R18" i="1"/>
  <c r="S18" i="1" s="1"/>
  <c r="L18" i="1"/>
  <c r="M18" i="1" s="1"/>
  <c r="G18" i="1"/>
  <c r="F18" i="1"/>
  <c r="BH17" i="1"/>
  <c r="BJ17" i="1" s="1"/>
  <c r="BG17" i="1"/>
  <c r="BF17" i="1"/>
  <c r="BE17" i="1"/>
  <c r="BD17" i="1"/>
  <c r="BB17" i="1"/>
  <c r="BA17" i="1"/>
  <c r="BC17" i="1" s="1"/>
  <c r="AZ17" i="1"/>
  <c r="AT17" i="1" s="1"/>
  <c r="AN17" i="1" s="1"/>
  <c r="AY17" i="1"/>
  <c r="AV17" i="1"/>
  <c r="AP17" i="1" s="1"/>
  <c r="AR17" i="1" s="1"/>
  <c r="AS17" i="1"/>
  <c r="AM17" i="1" s="1"/>
  <c r="AJ17" i="1"/>
  <c r="AK17" i="1" s="1"/>
  <c r="AI17" i="1"/>
  <c r="AH17" i="1"/>
  <c r="AG17" i="1"/>
  <c r="AF17" i="1"/>
  <c r="AD17" i="1"/>
  <c r="AC17" i="1"/>
  <c r="AE17" i="1" s="1"/>
  <c r="AB17" i="1"/>
  <c r="AA17" i="1"/>
  <c r="X17" i="1"/>
  <c r="Y17" i="1" s="1"/>
  <c r="W17" i="1"/>
  <c r="V17" i="1"/>
  <c r="U17" i="1"/>
  <c r="T17" i="1"/>
  <c r="R17" i="1"/>
  <c r="Q17" i="1"/>
  <c r="S17" i="1" s="1"/>
  <c r="P17" i="1"/>
  <c r="O17" i="1"/>
  <c r="L17" i="1"/>
  <c r="M17" i="1" s="1"/>
  <c r="K17" i="1"/>
  <c r="J17" i="1"/>
  <c r="I17" i="1"/>
  <c r="H17" i="1"/>
  <c r="F17" i="1"/>
  <c r="E17" i="1"/>
  <c r="G17" i="1" s="1"/>
  <c r="D17" i="1"/>
  <c r="C17" i="1"/>
  <c r="BH16" i="1"/>
  <c r="BJ16" i="1" s="1"/>
  <c r="BB16" i="1"/>
  <c r="BC16" i="1" s="1"/>
  <c r="AU16" i="1"/>
  <c r="AT16" i="1"/>
  <c r="AS16" i="1"/>
  <c r="AO16" i="1"/>
  <c r="AN16" i="1"/>
  <c r="AM16" i="1"/>
  <c r="AJ16" i="1"/>
  <c r="AK16" i="1" s="1"/>
  <c r="AE16" i="1"/>
  <c r="AD16" i="1"/>
  <c r="X16" i="1"/>
  <c r="AP16" i="1" s="1"/>
  <c r="AQ16" i="1" s="1"/>
  <c r="R16" i="1"/>
  <c r="S16" i="1" s="1"/>
  <c r="N16" i="1"/>
  <c r="L16" i="1"/>
  <c r="M16" i="1" s="1"/>
  <c r="G16" i="1"/>
  <c r="F16" i="1"/>
  <c r="BH18" i="1" l="1"/>
  <c r="H16" i="1"/>
  <c r="Y16" i="1"/>
  <c r="AF16" i="1"/>
  <c r="BI17" i="1"/>
  <c r="T16" i="1"/>
  <c r="BD16" i="1"/>
  <c r="AU17" i="1"/>
  <c r="AL16" i="1"/>
  <c r="BI16" i="1"/>
  <c r="Z16" i="1"/>
  <c r="AR16" i="1"/>
  <c r="AV16" i="1"/>
  <c r="AW16" i="1" s="1"/>
  <c r="N17" i="1"/>
  <c r="Z17" i="1"/>
  <c r="AL17" i="1"/>
  <c r="AX17" i="1"/>
  <c r="BJ18" i="1" l="1"/>
  <c r="Z18" i="1"/>
  <c r="AF18" i="1"/>
  <c r="H18" i="1"/>
  <c r="AX18" i="1"/>
  <c r="AL18" i="1"/>
  <c r="BD18" i="1"/>
  <c r="T18" i="1"/>
  <c r="BI18" i="1"/>
  <c r="N18" i="1"/>
  <c r="AV18" i="1"/>
  <c r="AW18" i="1" s="1"/>
  <c r="AW17" i="1"/>
  <c r="AO17" i="1"/>
  <c r="AQ17" i="1" s="1"/>
  <c r="AP18" i="1"/>
  <c r="AQ18" i="1" s="1"/>
  <c r="AX16" i="1"/>
  <c r="AR18" i="1" l="1"/>
</calcChain>
</file>

<file path=xl/sharedStrings.xml><?xml version="1.0" encoding="utf-8"?>
<sst xmlns="http://schemas.openxmlformats.org/spreadsheetml/2006/main" count="57" uniqueCount="39">
  <si>
    <t>Teollisuus</t>
  </si>
  <si>
    <t>Rakentaminen</t>
  </si>
  <si>
    <t>Rahoitus- ja vakuutustoiminta</t>
  </si>
  <si>
    <t>Terveys- ja sosiaalipalvelut</t>
  </si>
  <si>
    <t>Yhteensä</t>
  </si>
  <si>
    <t>Toimialakoodi</t>
  </si>
  <si>
    <t>10-33</t>
  </si>
  <si>
    <t>41-43</t>
  </si>
  <si>
    <t>45-47</t>
  </si>
  <si>
    <t>64-66</t>
  </si>
  <si>
    <t>86-88</t>
  </si>
  <si>
    <t>muutos(%)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</si>
  <si>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</si>
  <si>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</si>
  <si>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</si>
  <si>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</si>
  <si>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</si>
  <si>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</si>
  <si>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</si>
  <si>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</si>
  <si>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</si>
  <si>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</si>
  <si>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</si>
  <si>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</si>
  <si>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</si>
  <si>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</si>
  <si>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Muut</t>
  </si>
  <si>
    <t>Tukku- ja vähittäiskauppa, moottoriajoneuvojen ja moottoripyörien korjaus</t>
  </si>
  <si>
    <t>Julkinen hallinto ja maanpuolustus</t>
  </si>
  <si>
    <t>841-842</t>
  </si>
  <si>
    <t>Pakollinen sosiaalivakuutus</t>
  </si>
  <si>
    <t>843</t>
  </si>
  <si>
    <t>osuus(%)</t>
  </si>
  <si>
    <t>Henkilöasiakkaiden ennakonpidätysten bruttokertymä</t>
  </si>
  <si>
    <t>osuus(%) = toimialan osuus kaikista toimitetuista ennakonpidätyksistä</t>
  </si>
  <si>
    <t>muutos(%) = muutos vuodesta 2013 vuoteen 2014</t>
  </si>
  <si>
    <t>Ennakonpidätykset palkoista yhteensä</t>
  </si>
  <si>
    <t>Toimialaluokitus perustuu yritysten itsensä Verohallinnolle ilmoittamiin tietoihin.</t>
  </si>
  <si>
    <t>Kumulatiivinen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</si>
</sst>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7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5" fontId="3" fillId="0" borderId="9" xfId="0" applyNumberFormat="1" applyFont="1" applyBorder="1"/>
    <xf numFmtId="164" fontId="3" fillId="0" borderId="10" xfId="0" applyNumberFormat="1" applyFont="1" applyBorder="1"/>
    <xf numFmtId="0" fontId="3" fillId="4" borderId="11" xfId="0" applyFont="1" applyFill="1" applyBorder="1"/>
    <xf numFmtId="164" fontId="3" fillId="4" borderId="12" xfId="0" applyNumberFormat="1" applyFont="1" applyFill="1" applyBorder="1"/>
    <xf numFmtId="164" fontId="3" fillId="4" borderId="13" xfId="0" applyNumberFormat="1" applyFont="1" applyFill="1" applyBorder="1"/>
    <xf numFmtId="165" fontId="3" fillId="4" borderId="13" xfId="0" applyNumberFormat="1" applyFont="1" applyFill="1" applyBorder="1"/>
    <xf numFmtId="164" fontId="3" fillId="4" borderId="14" xfId="0" applyNumberFormat="1" applyFont="1" applyFill="1" applyBorder="1"/>
    <xf numFmtId="0" fontId="3" fillId="0" borderId="11" xfId="0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5" fontId="3" fillId="0" borderId="13" xfId="0" applyNumberFormat="1" applyFont="1" applyBorder="1"/>
    <xf numFmtId="164" fontId="3" fillId="0" borderId="14" xfId="0" applyNumberFormat="1" applyFont="1" applyBorder="1"/>
    <xf numFmtId="0" fontId="3" fillId="4" borderId="15" xfId="0" applyFont="1" applyFill="1" applyBorder="1"/>
    <xf numFmtId="0" fontId="3" fillId="5" borderId="16" xfId="0" applyFont="1" applyFill="1" applyBorder="1"/>
    <xf numFmtId="164" fontId="3" fillId="5" borderId="17" xfId="0" applyNumberFormat="1" applyFont="1" applyFill="1" applyBorder="1"/>
    <xf numFmtId="164" fontId="3" fillId="5" borderId="18" xfId="0" applyNumberFormat="1" applyFont="1" applyFill="1" applyBorder="1"/>
    <xf numFmtId="165" fontId="3" fillId="5" borderId="18" xfId="0" applyNumberFormat="1" applyFont="1" applyFill="1" applyBorder="1"/>
    <xf numFmtId="164" fontId="3" fillId="5" borderId="19" xfId="0" applyNumberFormat="1" applyFont="1" applyFill="1" applyBorder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left" vertical="center"/>
    </xf>
    <xf numFmtId="164" fontId="3" fillId="4" borderId="4" xfId="0" applyNumberFormat="1" applyFont="1" applyFill="1" applyBorder="1"/>
    <xf numFmtId="164" fontId="3" fillId="4" borderId="5" xfId="0" applyNumberFormat="1" applyFont="1" applyFill="1" applyBorder="1"/>
    <xf numFmtId="165" fontId="3" fillId="4" borderId="5" xfId="0" applyNumberFormat="1" applyFont="1" applyFill="1" applyBorder="1"/>
    <xf numFmtId="164" fontId="3" fillId="4" borderId="6" xfId="0" applyNumberFormat="1" applyFont="1" applyFill="1" applyBorder="1"/>
    <xf numFmtId="0" fontId="0" fillId="2" borderId="0" xfId="0" applyFill="1"/>
    <xf numFmtId="0" fontId="6" fillId="2" borderId="0" xfId="0" applyFont="1" applyFill="1"/>
    <xf numFmtId="0" fontId="1" fillId="5" borderId="16" xfId="0" applyFont="1" applyFill="1" applyBorder="1"/>
    <xf numFmtId="164" fontId="1" fillId="5" borderId="17" xfId="0" applyNumberFormat="1" applyFont="1" applyFill="1" applyBorder="1"/>
    <xf numFmtId="164" fontId="1" fillId="5" borderId="18" xfId="0" applyNumberFormat="1" applyFont="1" applyFill="1" applyBorder="1"/>
    <xf numFmtId="165" fontId="1" fillId="5" borderId="18" xfId="0" applyNumberFormat="1" applyFont="1" applyFill="1" applyBorder="1"/>
    <xf numFmtId="164" fontId="1" fillId="5" borderId="19" xfId="0" applyNumberFormat="1" applyFont="1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/>
    </xf>
    <xf numFmtId="49" fontId="1" fillId="3" borderId="21" xfId="0" applyNumberFormat="1" applyFont="1" applyFill="1" applyBorder="1" applyAlignment="1">
      <alignment horizontal="center"/>
    </xf>
    <xf numFmtId="49" fontId="1" fillId="3" borderId="2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VKY\3_Prosessit\Rahavirtojen%20hallinta\5_Kassavirtojen%20ennustaminen\Verotulojen%20analysointi\Toimialakohtaiset%20excelit\Henkil&#246;asiakkaiden%20ennakonpid&#228;tysten%20bruttokertym&#228;%20toimialoitt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ivistetty taulukko"/>
      <sheetName val="Taulukko"/>
      <sheetName val="2014"/>
      <sheetName val="Joulukuu"/>
      <sheetName val="Marraskuu"/>
      <sheetName val="Lokakuu"/>
      <sheetName val="Syyskuu"/>
      <sheetName val="Elokuu"/>
      <sheetName val="Heinäkuu"/>
      <sheetName val="Kesäkuu"/>
      <sheetName val="Toukokuu"/>
      <sheetName val="Huhtikuu"/>
      <sheetName val="Maaliskuu"/>
      <sheetName val="Helmikuu"/>
      <sheetName val="Tammikuu"/>
    </sheetNames>
    <sheetDataSet>
      <sheetData sheetId="0"/>
      <sheetData sheetId="1">
        <row r="16">
          <cell r="EB16">
            <v>2225.4382579499998</v>
          </cell>
        </row>
        <row r="17">
          <cell r="O17">
            <v>3478.0470309999996</v>
          </cell>
          <cell r="P17">
            <v>3522.3881399999996</v>
          </cell>
          <cell r="Q17">
            <v>3433.1395829999997</v>
          </cell>
          <cell r="R17">
            <v>3388.2181689999998</v>
          </cell>
          <cell r="AG17">
            <v>1175.1923300000001</v>
          </cell>
          <cell r="AH17">
            <v>1246.9663860000001</v>
          </cell>
          <cell r="AI17">
            <v>1285.3525619999998</v>
          </cell>
          <cell r="AJ17">
            <v>1320.3119040000001</v>
          </cell>
          <cell r="AM17">
            <v>2052.3485029999997</v>
          </cell>
          <cell r="AN17">
            <v>2102.2705940000001</v>
          </cell>
          <cell r="AO17">
            <v>2175.9672170000003</v>
          </cell>
          <cell r="AP17">
            <v>2219.951294</v>
          </cell>
          <cell r="BK17">
            <v>1302.0557719999999</v>
          </cell>
          <cell r="BL17">
            <v>1330.0100179999999</v>
          </cell>
          <cell r="BM17">
            <v>1374.3589880000002</v>
          </cell>
          <cell r="BN17">
            <v>1409.900531</v>
          </cell>
          <cell r="CI17">
            <v>3630.9843109999997</v>
          </cell>
          <cell r="CJ17">
            <v>3618.0642909999997</v>
          </cell>
          <cell r="CK17">
            <v>3776.5968809999999</v>
          </cell>
          <cell r="CL17">
            <v>3827.3614699999998</v>
          </cell>
          <cell r="CO17">
            <v>5312.1546220000009</v>
          </cell>
          <cell r="CP17">
            <v>5751.7569139999996</v>
          </cell>
          <cell r="CQ17">
            <v>6411.7794819999999</v>
          </cell>
          <cell r="CR17">
            <v>6951.8943559999998</v>
          </cell>
          <cell r="DA17">
            <v>1446.10302</v>
          </cell>
          <cell r="DB17">
            <v>1516.9726500000004</v>
          </cell>
          <cell r="DC17">
            <v>1620.7276929999998</v>
          </cell>
          <cell r="DD17">
            <v>1701.009043</v>
          </cell>
          <cell r="DY17">
            <v>24845.666325439997</v>
          </cell>
          <cell r="DZ17">
            <v>25731.032364199997</v>
          </cell>
          <cell r="EA17">
            <v>26974.75943211</v>
          </cell>
          <cell r="EB17">
            <v>27933.64275151</v>
          </cell>
        </row>
      </sheetData>
      <sheetData sheetId="2">
        <row r="14">
          <cell r="E14">
            <v>244856448</v>
          </cell>
          <cell r="H14">
            <v>108400180</v>
          </cell>
          <cell r="I14">
            <v>175017729</v>
          </cell>
          <cell r="M14">
            <v>104761399</v>
          </cell>
          <cell r="Q14">
            <v>295888325</v>
          </cell>
          <cell r="R14">
            <v>582276591</v>
          </cell>
          <cell r="T14">
            <v>135084952</v>
          </cell>
        </row>
        <row r="15">
          <cell r="E15">
            <v>3388218169</v>
          </cell>
          <cell r="H15">
            <v>1320311904</v>
          </cell>
          <cell r="I15">
            <v>2219951294</v>
          </cell>
          <cell r="M15">
            <v>1409900531</v>
          </cell>
          <cell r="Q15">
            <v>3827361470</v>
          </cell>
          <cell r="R15">
            <v>6951894356</v>
          </cell>
          <cell r="T15">
            <v>1701009043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"/>
  <sheetViews>
    <sheetView showGridLines="0" tabSelected="1" workbookViewId="0">
      <pane xSplit="2" ySplit="3" topLeftCell="AX4" activePane="bottomRight" state="frozen"/>
      <selection pane="topRight" activeCell="C1" sqref="C1"/>
      <selection pane="bottomLeft" activeCell="A4" sqref="A4"/>
      <selection pane="bottomRight" activeCell="BM17" sqref="BM17"/>
    </sheetView>
  </sheetViews>
  <sheetFormatPr defaultRowHeight="12.75" x14ac:dyDescent="0.2"/>
  <cols>
    <col min="1" max="1" width="8.7109375" style="27" customWidth="1"/>
    <col min="2" max="2" width="14.7109375" style="29" customWidth="1"/>
    <col min="3" max="30" width="9.7109375" style="29" customWidth="1"/>
    <col min="31" max="62" width="9.7109375" customWidth="1"/>
    <col min="63" max="82" width="10.7109375" style="29" customWidth="1"/>
    <col min="83" max="86" width="10.7109375" customWidth="1"/>
    <col min="87" max="90" width="10.7109375" style="29" customWidth="1"/>
    <col min="91" max="112" width="10.7109375" customWidth="1"/>
    <col min="114" max="134" width="10.7109375" customWidth="1"/>
  </cols>
  <sheetData>
    <row r="1" spans="1:90" s="35" customFormat="1" ht="15.6" customHeight="1" x14ac:dyDescent="0.2">
      <c r="A1" s="42"/>
      <c r="B1" s="43"/>
      <c r="C1" s="45" t="s">
        <v>0</v>
      </c>
      <c r="D1" s="46"/>
      <c r="E1" s="46"/>
      <c r="F1" s="46"/>
      <c r="G1" s="46"/>
      <c r="H1" s="47"/>
      <c r="I1" s="45" t="s">
        <v>1</v>
      </c>
      <c r="J1" s="46"/>
      <c r="K1" s="46"/>
      <c r="L1" s="46"/>
      <c r="M1" s="46"/>
      <c r="N1" s="47"/>
      <c r="O1" s="45" t="s">
        <v>27</v>
      </c>
      <c r="P1" s="46"/>
      <c r="Q1" s="46"/>
      <c r="R1" s="46"/>
      <c r="S1" s="46"/>
      <c r="T1" s="47"/>
      <c r="U1" s="45" t="s">
        <v>2</v>
      </c>
      <c r="V1" s="46"/>
      <c r="W1" s="46"/>
      <c r="X1" s="46"/>
      <c r="Y1" s="46"/>
      <c r="Z1" s="47"/>
      <c r="AA1" s="45" t="s">
        <v>28</v>
      </c>
      <c r="AB1" s="46"/>
      <c r="AC1" s="46"/>
      <c r="AD1" s="46"/>
      <c r="AE1" s="46"/>
      <c r="AF1" s="47"/>
      <c r="AG1" s="45" t="s">
        <v>3</v>
      </c>
      <c r="AH1" s="46"/>
      <c r="AI1" s="46"/>
      <c r="AJ1" s="46"/>
      <c r="AK1" s="46"/>
      <c r="AL1" s="47"/>
      <c r="AM1" s="45" t="s">
        <v>26</v>
      </c>
      <c r="AN1" s="46"/>
      <c r="AO1" s="46"/>
      <c r="AP1" s="46"/>
      <c r="AQ1" s="46"/>
      <c r="AR1" s="47"/>
      <c r="AS1" s="45" t="s">
        <v>36</v>
      </c>
      <c r="AT1" s="46"/>
      <c r="AU1" s="46"/>
      <c r="AV1" s="46"/>
      <c r="AW1" s="46"/>
      <c r="AX1" s="47"/>
      <c r="AY1" s="45" t="s">
        <v>30</v>
      </c>
      <c r="AZ1" s="46"/>
      <c r="BA1" s="46"/>
      <c r="BB1" s="46"/>
      <c r="BC1" s="46"/>
      <c r="BD1" s="47"/>
      <c r="BE1" s="45" t="s">
        <v>4</v>
      </c>
      <c r="BF1" s="46"/>
      <c r="BG1" s="46"/>
      <c r="BH1" s="46"/>
      <c r="BI1" s="46"/>
      <c r="BJ1" s="47"/>
    </row>
    <row r="2" spans="1:90" s="35" customFormat="1" ht="31.15" customHeight="1" x14ac:dyDescent="0.2">
      <c r="A2" s="42"/>
      <c r="B2" s="43"/>
      <c r="C2" s="45"/>
      <c r="D2" s="46"/>
      <c r="E2" s="46"/>
      <c r="F2" s="46"/>
      <c r="G2" s="46"/>
      <c r="H2" s="47"/>
      <c r="I2" s="45"/>
      <c r="J2" s="46"/>
      <c r="K2" s="46"/>
      <c r="L2" s="46"/>
      <c r="M2" s="46"/>
      <c r="N2" s="47"/>
      <c r="O2" s="45"/>
      <c r="P2" s="46"/>
      <c r="Q2" s="46"/>
      <c r="R2" s="46"/>
      <c r="S2" s="46"/>
      <c r="T2" s="47"/>
      <c r="U2" s="45"/>
      <c r="V2" s="46"/>
      <c r="W2" s="46"/>
      <c r="X2" s="46"/>
      <c r="Y2" s="46"/>
      <c r="Z2" s="47"/>
      <c r="AA2" s="45"/>
      <c r="AB2" s="46"/>
      <c r="AC2" s="46"/>
      <c r="AD2" s="46"/>
      <c r="AE2" s="46"/>
      <c r="AF2" s="47"/>
      <c r="AG2" s="45"/>
      <c r="AH2" s="46"/>
      <c r="AI2" s="46"/>
      <c r="AJ2" s="46"/>
      <c r="AK2" s="46"/>
      <c r="AL2" s="47"/>
      <c r="AM2" s="45"/>
      <c r="AN2" s="46"/>
      <c r="AO2" s="46"/>
      <c r="AP2" s="46"/>
      <c r="AQ2" s="46"/>
      <c r="AR2" s="47"/>
      <c r="AS2" s="45"/>
      <c r="AT2" s="46"/>
      <c r="AU2" s="46"/>
      <c r="AV2" s="46"/>
      <c r="AW2" s="46"/>
      <c r="AX2" s="47"/>
      <c r="AY2" s="45"/>
      <c r="AZ2" s="46"/>
      <c r="BA2" s="46"/>
      <c r="BB2" s="46"/>
      <c r="BC2" s="46"/>
      <c r="BD2" s="47"/>
      <c r="BE2" s="45"/>
      <c r="BF2" s="46"/>
      <c r="BG2" s="46"/>
      <c r="BH2" s="46"/>
      <c r="BI2" s="46"/>
      <c r="BJ2" s="47"/>
    </row>
    <row r="3" spans="1:90" s="36" customFormat="1" ht="15.6" customHeight="1" x14ac:dyDescent="0.25">
      <c r="A3" s="44"/>
      <c r="B3" s="1" t="s">
        <v>5</v>
      </c>
      <c r="C3" s="48" t="s">
        <v>6</v>
      </c>
      <c r="D3" s="49"/>
      <c r="E3" s="49"/>
      <c r="F3" s="49"/>
      <c r="G3" s="49"/>
      <c r="H3" s="50"/>
      <c r="I3" s="48" t="s">
        <v>7</v>
      </c>
      <c r="J3" s="49"/>
      <c r="K3" s="49"/>
      <c r="L3" s="49"/>
      <c r="M3" s="49"/>
      <c r="N3" s="50"/>
      <c r="O3" s="48" t="s">
        <v>8</v>
      </c>
      <c r="P3" s="49"/>
      <c r="Q3" s="49"/>
      <c r="R3" s="49"/>
      <c r="S3" s="49"/>
      <c r="T3" s="50"/>
      <c r="U3" s="48" t="s">
        <v>9</v>
      </c>
      <c r="V3" s="49"/>
      <c r="W3" s="49"/>
      <c r="X3" s="49"/>
      <c r="Y3" s="49"/>
      <c r="Z3" s="50"/>
      <c r="AA3" s="48" t="s">
        <v>29</v>
      </c>
      <c r="AB3" s="49"/>
      <c r="AC3" s="49"/>
      <c r="AD3" s="49"/>
      <c r="AE3" s="49"/>
      <c r="AF3" s="50"/>
      <c r="AG3" s="48" t="s">
        <v>10</v>
      </c>
      <c r="AH3" s="49"/>
      <c r="AI3" s="49"/>
      <c r="AJ3" s="49"/>
      <c r="AK3" s="49"/>
      <c r="AL3" s="50"/>
      <c r="AM3" s="48"/>
      <c r="AN3" s="49"/>
      <c r="AO3" s="49"/>
      <c r="AP3" s="49"/>
      <c r="AQ3" s="49"/>
      <c r="AR3" s="50"/>
      <c r="AS3" s="48"/>
      <c r="AT3" s="49"/>
      <c r="AU3" s="49"/>
      <c r="AV3" s="49"/>
      <c r="AW3" s="49"/>
      <c r="AX3" s="50"/>
      <c r="AY3" s="48" t="s">
        <v>31</v>
      </c>
      <c r="AZ3" s="49"/>
      <c r="BA3" s="49"/>
      <c r="BB3" s="49"/>
      <c r="BC3" s="49"/>
      <c r="BD3" s="50"/>
      <c r="BE3" s="48"/>
      <c r="BF3" s="49"/>
      <c r="BG3" s="49"/>
      <c r="BH3" s="49"/>
      <c r="BI3" s="49"/>
      <c r="BJ3" s="50"/>
    </row>
    <row r="4" spans="1:90" s="35" customFormat="1" ht="15.75" x14ac:dyDescent="0.25">
      <c r="A4" s="44"/>
      <c r="B4" s="2"/>
      <c r="C4" s="3">
        <v>2011</v>
      </c>
      <c r="D4" s="4">
        <v>2012</v>
      </c>
      <c r="E4" s="4">
        <v>2013</v>
      </c>
      <c r="F4" s="4">
        <v>2014</v>
      </c>
      <c r="G4" s="4" t="s">
        <v>11</v>
      </c>
      <c r="H4" s="5" t="s">
        <v>32</v>
      </c>
      <c r="I4" s="3">
        <v>2011</v>
      </c>
      <c r="J4" s="4">
        <v>2012</v>
      </c>
      <c r="K4" s="4">
        <v>2013</v>
      </c>
      <c r="L4" s="4">
        <v>2014</v>
      </c>
      <c r="M4" s="4" t="s">
        <v>11</v>
      </c>
      <c r="N4" s="5" t="s">
        <v>32</v>
      </c>
      <c r="O4" s="3">
        <v>2011</v>
      </c>
      <c r="P4" s="4">
        <v>2012</v>
      </c>
      <c r="Q4" s="4">
        <v>2013</v>
      </c>
      <c r="R4" s="4">
        <v>2014</v>
      </c>
      <c r="S4" s="4" t="s">
        <v>11</v>
      </c>
      <c r="T4" s="5" t="s">
        <v>32</v>
      </c>
      <c r="U4" s="3">
        <v>2011</v>
      </c>
      <c r="V4" s="4">
        <v>2012</v>
      </c>
      <c r="W4" s="4">
        <v>2013</v>
      </c>
      <c r="X4" s="4">
        <v>2014</v>
      </c>
      <c r="Y4" s="4" t="s">
        <v>11</v>
      </c>
      <c r="Z4" s="5" t="s">
        <v>32</v>
      </c>
      <c r="AA4" s="3">
        <v>2011</v>
      </c>
      <c r="AB4" s="4">
        <v>2012</v>
      </c>
      <c r="AC4" s="4">
        <v>2013</v>
      </c>
      <c r="AD4" s="4">
        <v>2014</v>
      </c>
      <c r="AE4" s="4" t="s">
        <v>11</v>
      </c>
      <c r="AF4" s="5" t="s">
        <v>32</v>
      </c>
      <c r="AG4" s="3">
        <v>2011</v>
      </c>
      <c r="AH4" s="4">
        <v>2012</v>
      </c>
      <c r="AI4" s="4">
        <v>2013</v>
      </c>
      <c r="AJ4" s="4">
        <v>2014</v>
      </c>
      <c r="AK4" s="4" t="s">
        <v>11</v>
      </c>
      <c r="AL4" s="5" t="s">
        <v>32</v>
      </c>
      <c r="AM4" s="3">
        <v>2011</v>
      </c>
      <c r="AN4" s="4">
        <v>2012</v>
      </c>
      <c r="AO4" s="4">
        <v>2013</v>
      </c>
      <c r="AP4" s="4">
        <v>2014</v>
      </c>
      <c r="AQ4" s="4" t="s">
        <v>11</v>
      </c>
      <c r="AR4" s="5" t="s">
        <v>32</v>
      </c>
      <c r="AS4" s="3">
        <v>2011</v>
      </c>
      <c r="AT4" s="4">
        <v>2012</v>
      </c>
      <c r="AU4" s="4">
        <v>2013</v>
      </c>
      <c r="AV4" s="4">
        <v>2014</v>
      </c>
      <c r="AW4" s="4" t="s">
        <v>11</v>
      </c>
      <c r="AX4" s="5" t="s">
        <v>32</v>
      </c>
      <c r="AY4" s="3">
        <v>2011</v>
      </c>
      <c r="AZ4" s="4">
        <v>2012</v>
      </c>
      <c r="BA4" s="4">
        <v>2013</v>
      </c>
      <c r="BB4" s="4">
        <v>2014</v>
      </c>
      <c r="BC4" s="4" t="s">
        <v>11</v>
      </c>
      <c r="BD4" s="5" t="s">
        <v>32</v>
      </c>
      <c r="BE4" s="3">
        <v>2011</v>
      </c>
      <c r="BF4" s="4">
        <v>2012</v>
      </c>
      <c r="BG4" s="4">
        <v>2013</v>
      </c>
      <c r="BH4" s="4">
        <v>2014</v>
      </c>
      <c r="BI4" s="4" t="s">
        <v>11</v>
      </c>
      <c r="BJ4" s="5" t="s">
        <v>32</v>
      </c>
    </row>
    <row r="5" spans="1:90" ht="15.6" customHeight="1" x14ac:dyDescent="0.25">
      <c r="A5" s="51" t="s">
        <v>33</v>
      </c>
      <c r="B5" s="6" t="s">
        <v>12</v>
      </c>
      <c r="C5" s="7">
        <v>303.88989299999997</v>
      </c>
      <c r="D5" s="8">
        <v>306.03952199999998</v>
      </c>
      <c r="E5" s="8">
        <v>280.670725</v>
      </c>
      <c r="F5" s="8">
        <v>283.74925400000001</v>
      </c>
      <c r="G5" s="9">
        <v>1.0968472041393</v>
      </c>
      <c r="H5" s="10">
        <v>12.183919823232021</v>
      </c>
      <c r="I5" s="7">
        <v>108.721284</v>
      </c>
      <c r="J5" s="8">
        <v>118.33991</v>
      </c>
      <c r="K5" s="8">
        <v>111.406442</v>
      </c>
      <c r="L5" s="8">
        <v>119.595305</v>
      </c>
      <c r="M5" s="9">
        <v>7.3504393938009418</v>
      </c>
      <c r="N5" s="10">
        <v>5.1353072715214241</v>
      </c>
      <c r="O5" s="7">
        <v>173.73692399999999</v>
      </c>
      <c r="P5" s="8">
        <v>182.50068300000001</v>
      </c>
      <c r="Q5" s="8">
        <v>184.49503899999999</v>
      </c>
      <c r="R5" s="8">
        <v>191.22748200000001</v>
      </c>
      <c r="S5" s="9">
        <v>3.6491187169536943</v>
      </c>
      <c r="T5" s="10">
        <v>8.2111239971279151</v>
      </c>
      <c r="U5" s="7">
        <v>106.85252699999999</v>
      </c>
      <c r="V5" s="8">
        <v>111.242942</v>
      </c>
      <c r="W5" s="8">
        <v>110.084671</v>
      </c>
      <c r="X5" s="8">
        <v>111.76036000000001</v>
      </c>
      <c r="Y5" s="9">
        <v>1.5221819575588371</v>
      </c>
      <c r="Z5" s="10">
        <v>4.7988822753188529</v>
      </c>
      <c r="AA5" s="7">
        <v>365.86553400000003</v>
      </c>
      <c r="AB5" s="8">
        <v>293.722196</v>
      </c>
      <c r="AC5" s="8">
        <v>301.79655400000001</v>
      </c>
      <c r="AD5" s="8">
        <v>316.01950599999998</v>
      </c>
      <c r="AE5" s="9">
        <v>4.7127615645339551</v>
      </c>
      <c r="AF5" s="10">
        <v>13.569573380028658</v>
      </c>
      <c r="AG5" s="7">
        <v>120.214456</v>
      </c>
      <c r="AH5" s="8">
        <v>125.058103</v>
      </c>
      <c r="AI5" s="8">
        <v>127.02593</v>
      </c>
      <c r="AJ5" s="8">
        <v>139.07714799999999</v>
      </c>
      <c r="AK5" s="9">
        <v>9.4872109969987939</v>
      </c>
      <c r="AL5" s="10">
        <v>5.9718388562733402</v>
      </c>
      <c r="AM5" s="7">
        <v>567.15399845999991</v>
      </c>
      <c r="AN5" s="8">
        <v>591.57897899000022</v>
      </c>
      <c r="AO5" s="8">
        <v>598.06237841000052</v>
      </c>
      <c r="AP5" s="8">
        <v>623.25870345000021</v>
      </c>
      <c r="AQ5" s="9">
        <v>4.2129928163992281</v>
      </c>
      <c r="AR5" s="10">
        <v>26.762128763046348</v>
      </c>
      <c r="AS5" s="7">
        <v>1746.4346164599999</v>
      </c>
      <c r="AT5" s="8">
        <v>1728.48233499</v>
      </c>
      <c r="AU5" s="8">
        <v>1713.5417394100004</v>
      </c>
      <c r="AV5" s="8">
        <v>1784.6877584500003</v>
      </c>
      <c r="AW5" s="9">
        <v>4.1519863452229959</v>
      </c>
      <c r="AX5" s="10">
        <v>76.63277436654856</v>
      </c>
      <c r="AY5" s="7">
        <v>371.06086699999997</v>
      </c>
      <c r="AZ5" s="8">
        <v>449.82111800000001</v>
      </c>
      <c r="BA5" s="8">
        <v>482.66918700000002</v>
      </c>
      <c r="BB5" s="8">
        <v>544.19537700000001</v>
      </c>
      <c r="BC5" s="9">
        <v>12.74707225095767</v>
      </c>
      <c r="BD5" s="10">
        <v>23.367225633451437</v>
      </c>
      <c r="BE5" s="7">
        <v>2117.4954834599998</v>
      </c>
      <c r="BF5" s="8">
        <v>2178.3034529900001</v>
      </c>
      <c r="BG5" s="8">
        <v>2196.2109264100004</v>
      </c>
      <c r="BH5" s="8">
        <v>2328.8831354500003</v>
      </c>
      <c r="BI5" s="9">
        <v>6.0409593379480304</v>
      </c>
      <c r="BJ5" s="10">
        <v>100</v>
      </c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I5"/>
      <c r="CJ5"/>
      <c r="CK5"/>
      <c r="CL5"/>
    </row>
    <row r="6" spans="1:90" ht="15.75" x14ac:dyDescent="0.25">
      <c r="A6" s="51"/>
      <c r="B6" s="11" t="s">
        <v>13</v>
      </c>
      <c r="C6" s="12">
        <v>255.16443799999999</v>
      </c>
      <c r="D6" s="13">
        <v>262.02481599999999</v>
      </c>
      <c r="E6" s="13">
        <v>260.07109100000002</v>
      </c>
      <c r="F6" s="13">
        <v>258.82495599999999</v>
      </c>
      <c r="G6" s="14">
        <v>-0.47915167933833824</v>
      </c>
      <c r="H6" s="15">
        <v>11.739214114772855</v>
      </c>
      <c r="I6" s="12">
        <v>81.576756000000003</v>
      </c>
      <c r="J6" s="13">
        <v>88.278485000000003</v>
      </c>
      <c r="K6" s="13">
        <v>89.354185000000001</v>
      </c>
      <c r="L6" s="13">
        <v>96.288916999999998</v>
      </c>
      <c r="M6" s="14">
        <v>7.7609481861425929</v>
      </c>
      <c r="N6" s="15">
        <v>4.3672612989552366</v>
      </c>
      <c r="O6" s="12">
        <v>162.566731</v>
      </c>
      <c r="P6" s="13">
        <v>166.035437</v>
      </c>
      <c r="Q6" s="13">
        <v>167.95016899999999</v>
      </c>
      <c r="R6" s="13">
        <v>176.14097000000001</v>
      </c>
      <c r="S6" s="14">
        <v>4.8769233450429113</v>
      </c>
      <c r="T6" s="15">
        <v>7.9890154070528743</v>
      </c>
      <c r="U6" s="12">
        <v>106.212084</v>
      </c>
      <c r="V6" s="13">
        <v>107.166151</v>
      </c>
      <c r="W6" s="13">
        <v>108.23241299999999</v>
      </c>
      <c r="X6" s="13">
        <v>113.718861</v>
      </c>
      <c r="Y6" s="14">
        <v>5.0691358050014186</v>
      </c>
      <c r="Z6" s="15">
        <v>5.1578104321868112</v>
      </c>
      <c r="AA6" s="12">
        <v>275.78451799999999</v>
      </c>
      <c r="AB6" s="13">
        <v>295.94774000000001</v>
      </c>
      <c r="AC6" s="13">
        <v>286.61983300000003</v>
      </c>
      <c r="AD6" s="13">
        <v>301.11508400000002</v>
      </c>
      <c r="AE6" s="14">
        <v>5.0573091360359541</v>
      </c>
      <c r="AF6" s="15">
        <v>13.657316894371707</v>
      </c>
      <c r="AG6" s="12">
        <v>114.147536</v>
      </c>
      <c r="AH6" s="13">
        <v>120.686459</v>
      </c>
      <c r="AI6" s="13">
        <v>127.551755</v>
      </c>
      <c r="AJ6" s="13">
        <v>136.57019099999999</v>
      </c>
      <c r="AK6" s="14">
        <v>7.0704131040768461</v>
      </c>
      <c r="AL6" s="15">
        <v>6.1942508891778756</v>
      </c>
      <c r="AM6" s="12">
        <v>495.1339539600001</v>
      </c>
      <c r="AN6" s="13">
        <v>515.60316720999992</v>
      </c>
      <c r="AO6" s="13">
        <v>524.47980403000008</v>
      </c>
      <c r="AP6" s="13">
        <v>553.29279235000013</v>
      </c>
      <c r="AQ6" s="14">
        <v>5.493631613382763</v>
      </c>
      <c r="AR6" s="15">
        <v>25.095039743992874</v>
      </c>
      <c r="AS6" s="12">
        <v>1490.5860169600001</v>
      </c>
      <c r="AT6" s="13">
        <v>1555.7422552099999</v>
      </c>
      <c r="AU6" s="13">
        <v>1564.25925003</v>
      </c>
      <c r="AV6" s="13">
        <v>1635.9517713499999</v>
      </c>
      <c r="AW6" s="14">
        <v>4.5831610916556844</v>
      </c>
      <c r="AX6" s="15">
        <v>74.199908780510228</v>
      </c>
      <c r="AY6" s="12">
        <v>432.53098299999999</v>
      </c>
      <c r="AZ6" s="13">
        <v>471.97832599999998</v>
      </c>
      <c r="BA6" s="13">
        <v>512.57816200000002</v>
      </c>
      <c r="BB6" s="13">
        <v>568.83769299999994</v>
      </c>
      <c r="BC6" s="14">
        <v>10.975795531453</v>
      </c>
      <c r="BD6" s="15">
        <v>25.800091219489772</v>
      </c>
      <c r="BE6" s="12">
        <v>1923.1169999599999</v>
      </c>
      <c r="BF6" s="13">
        <v>2027.7205812099999</v>
      </c>
      <c r="BG6" s="13">
        <v>2076.83741203</v>
      </c>
      <c r="BH6" s="13">
        <v>2204.7894643499999</v>
      </c>
      <c r="BI6" s="14">
        <v>6.1609084841616681</v>
      </c>
      <c r="BJ6" s="15">
        <v>100</v>
      </c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I6"/>
      <c r="CJ6"/>
      <c r="CK6"/>
      <c r="CL6"/>
    </row>
    <row r="7" spans="1:90" ht="15.75" x14ac:dyDescent="0.25">
      <c r="A7" s="51"/>
      <c r="B7" s="16" t="s">
        <v>14</v>
      </c>
      <c r="C7" s="17">
        <v>277.85358600000001</v>
      </c>
      <c r="D7" s="18">
        <v>285.991758</v>
      </c>
      <c r="E7" s="18">
        <v>278.38059500000003</v>
      </c>
      <c r="F7" s="18">
        <v>276.88817399999999</v>
      </c>
      <c r="G7" s="19">
        <v>-0.53610812923222451</v>
      </c>
      <c r="H7" s="20">
        <v>12.327256084312612</v>
      </c>
      <c r="I7" s="17">
        <v>85.056881000000004</v>
      </c>
      <c r="J7" s="18">
        <v>93.437866999999997</v>
      </c>
      <c r="K7" s="18">
        <v>96.126938999999993</v>
      </c>
      <c r="L7" s="18">
        <v>97.510785999999996</v>
      </c>
      <c r="M7" s="19">
        <v>1.4396037306462062</v>
      </c>
      <c r="N7" s="20">
        <v>4.3412487165472262</v>
      </c>
      <c r="O7" s="17">
        <v>165.291595</v>
      </c>
      <c r="P7" s="18">
        <v>173.84414599999999</v>
      </c>
      <c r="Q7" s="18">
        <v>177.95335600000001</v>
      </c>
      <c r="R7" s="18">
        <v>183.49198799999999</v>
      </c>
      <c r="S7" s="19">
        <v>3.1124066016490177</v>
      </c>
      <c r="T7" s="20">
        <v>8.1691922512213058</v>
      </c>
      <c r="U7" s="17">
        <v>104.12062400000001</v>
      </c>
      <c r="V7" s="18">
        <v>104.76640500000001</v>
      </c>
      <c r="W7" s="18">
        <v>112.131602</v>
      </c>
      <c r="X7" s="18">
        <v>114.75666200000001</v>
      </c>
      <c r="Y7" s="19">
        <v>2.3410527925927651</v>
      </c>
      <c r="Z7" s="20">
        <v>5.1090472352745042</v>
      </c>
      <c r="AA7" s="17">
        <v>281.52415500000001</v>
      </c>
      <c r="AB7" s="18">
        <v>289.71201400000001</v>
      </c>
      <c r="AC7" s="18">
        <v>305.46698600000002</v>
      </c>
      <c r="AD7" s="18">
        <v>305.94268</v>
      </c>
      <c r="AE7" s="19">
        <v>0.1557268123239923</v>
      </c>
      <c r="AF7" s="20">
        <v>13.62078310892724</v>
      </c>
      <c r="AG7" s="17">
        <v>111.34101099999999</v>
      </c>
      <c r="AH7" s="18">
        <v>122.98395600000001</v>
      </c>
      <c r="AI7" s="18">
        <v>129.72456700000001</v>
      </c>
      <c r="AJ7" s="18">
        <v>132.37246999999999</v>
      </c>
      <c r="AK7" s="19">
        <v>2.0411731264441109</v>
      </c>
      <c r="AL7" s="20">
        <v>5.8933153866043719</v>
      </c>
      <c r="AM7" s="17">
        <v>510.56269560000015</v>
      </c>
      <c r="AN7" s="18">
        <v>527.2332738299998</v>
      </c>
      <c r="AO7" s="18">
        <v>549.62511855000025</v>
      </c>
      <c r="AP7" s="18">
        <v>556.12076293000018</v>
      </c>
      <c r="AQ7" s="19">
        <v>1.1818317905732707</v>
      </c>
      <c r="AR7" s="20">
        <v>24.75888716880128</v>
      </c>
      <c r="AS7" s="17">
        <v>1535.7505476000001</v>
      </c>
      <c r="AT7" s="18">
        <v>1597.9694198299999</v>
      </c>
      <c r="AU7" s="18">
        <v>1649.4091635500004</v>
      </c>
      <c r="AV7" s="18">
        <v>1667.0835229299998</v>
      </c>
      <c r="AW7" s="19">
        <v>1.0715570017786982</v>
      </c>
      <c r="AX7" s="20">
        <v>74.219729951688535</v>
      </c>
      <c r="AY7" s="17">
        <v>458.63389000000001</v>
      </c>
      <c r="AZ7" s="18">
        <v>482.401882</v>
      </c>
      <c r="BA7" s="18">
        <v>535.69142099999999</v>
      </c>
      <c r="BB7" s="18">
        <v>579.06251399999996</v>
      </c>
      <c r="BC7" s="19">
        <v>8.0962829158318694</v>
      </c>
      <c r="BD7" s="20">
        <v>25.780270048311476</v>
      </c>
      <c r="BE7" s="17">
        <v>1994.3844376000002</v>
      </c>
      <c r="BF7" s="18">
        <v>2080.37130183</v>
      </c>
      <c r="BG7" s="18">
        <v>2185.1005845500003</v>
      </c>
      <c r="BH7" s="18">
        <v>2246.1460369299998</v>
      </c>
      <c r="BI7" s="19">
        <v>2.7937136080429523</v>
      </c>
      <c r="BJ7" s="20">
        <v>100</v>
      </c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I7"/>
      <c r="CJ7"/>
      <c r="CK7"/>
      <c r="CL7"/>
    </row>
    <row r="8" spans="1:90" ht="15.75" x14ac:dyDescent="0.25">
      <c r="A8" s="51"/>
      <c r="B8" s="11" t="s">
        <v>15</v>
      </c>
      <c r="C8" s="12">
        <v>337.10671000000002</v>
      </c>
      <c r="D8" s="13">
        <v>326.71562799999998</v>
      </c>
      <c r="E8" s="13">
        <v>329.80987900000002</v>
      </c>
      <c r="F8" s="13">
        <v>313.95171299999998</v>
      </c>
      <c r="G8" s="14">
        <v>-4.8082750122836799</v>
      </c>
      <c r="H8" s="15">
        <v>13.632188552683278</v>
      </c>
      <c r="I8" s="12">
        <v>87.709740999999994</v>
      </c>
      <c r="J8" s="13">
        <v>98.351527000000004</v>
      </c>
      <c r="K8" s="13">
        <v>101.302832</v>
      </c>
      <c r="L8" s="13">
        <v>96.663921000000002</v>
      </c>
      <c r="M8" s="14">
        <v>-4.5792510519350467</v>
      </c>
      <c r="N8" s="15">
        <v>4.1972722006255809</v>
      </c>
      <c r="O8" s="12">
        <v>181.61217500000001</v>
      </c>
      <c r="P8" s="13">
        <v>181.87884099999999</v>
      </c>
      <c r="Q8" s="13">
        <v>189.44957600000001</v>
      </c>
      <c r="R8" s="13">
        <v>188.55030600000001</v>
      </c>
      <c r="S8" s="14">
        <v>-0.47467511882950919</v>
      </c>
      <c r="T8" s="15">
        <v>8.1870976224236411</v>
      </c>
      <c r="U8" s="12">
        <v>122.82049000000001</v>
      </c>
      <c r="V8" s="13">
        <v>121.421746</v>
      </c>
      <c r="W8" s="13">
        <v>118.532931</v>
      </c>
      <c r="X8" s="13">
        <v>118.832611</v>
      </c>
      <c r="Y8" s="14">
        <v>0.25282425522743129</v>
      </c>
      <c r="Z8" s="15">
        <v>5.1598653304996143</v>
      </c>
      <c r="AA8" s="12">
        <v>274.11899699999998</v>
      </c>
      <c r="AB8" s="13">
        <v>289.66131200000001</v>
      </c>
      <c r="AC8" s="13">
        <v>296.83495599999998</v>
      </c>
      <c r="AD8" s="13">
        <v>299.23489799999999</v>
      </c>
      <c r="AE8" s="14">
        <v>0.80851057178050489</v>
      </c>
      <c r="AF8" s="15">
        <v>12.993165452417671</v>
      </c>
      <c r="AG8" s="12">
        <v>111.478269</v>
      </c>
      <c r="AH8" s="13">
        <v>119.646953</v>
      </c>
      <c r="AI8" s="13">
        <v>126.78831599999999</v>
      </c>
      <c r="AJ8" s="13">
        <v>133.568037</v>
      </c>
      <c r="AK8" s="14">
        <v>5.3472758483518383</v>
      </c>
      <c r="AL8" s="15">
        <v>5.7996965444038731</v>
      </c>
      <c r="AM8" s="12">
        <v>532.32737840999982</v>
      </c>
      <c r="AN8" s="13">
        <v>550.75183493999998</v>
      </c>
      <c r="AO8" s="13">
        <v>564.56716632999974</v>
      </c>
      <c r="AP8" s="13">
        <v>567.75310138000032</v>
      </c>
      <c r="AQ8" s="14">
        <v>0.5643146183492973</v>
      </c>
      <c r="AR8" s="15">
        <v>24.65257238262901</v>
      </c>
      <c r="AS8" s="12">
        <v>1647.1737604099999</v>
      </c>
      <c r="AT8" s="13">
        <v>1688.4278419399998</v>
      </c>
      <c r="AU8" s="13">
        <v>1727.2856563299997</v>
      </c>
      <c r="AV8" s="13">
        <v>1718.5545873800002</v>
      </c>
      <c r="AW8" s="14">
        <v>-0.50547915557584377</v>
      </c>
      <c r="AX8" s="15">
        <v>74.621858085682661</v>
      </c>
      <c r="AY8" s="12">
        <v>462.50372499999997</v>
      </c>
      <c r="AZ8" s="13">
        <v>489.22985599999998</v>
      </c>
      <c r="BA8" s="13">
        <v>541.37007300000005</v>
      </c>
      <c r="BB8" s="13">
        <v>584.46309599999995</v>
      </c>
      <c r="BC8" s="14">
        <v>7.9599935698698845</v>
      </c>
      <c r="BD8" s="15">
        <v>25.378141914317336</v>
      </c>
      <c r="BE8" s="12">
        <v>2109.6774854099999</v>
      </c>
      <c r="BF8" s="13">
        <v>2177.6576979399997</v>
      </c>
      <c r="BG8" s="13">
        <v>2268.6557293299998</v>
      </c>
      <c r="BH8" s="13">
        <v>2303.0176833800001</v>
      </c>
      <c r="BI8" s="14">
        <v>1.5146394230625921</v>
      </c>
      <c r="BJ8" s="15">
        <v>100</v>
      </c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I8"/>
      <c r="CJ8"/>
      <c r="CK8"/>
      <c r="CL8"/>
    </row>
    <row r="9" spans="1:90" ht="15.75" x14ac:dyDescent="0.25">
      <c r="A9" s="51"/>
      <c r="B9" s="16" t="s">
        <v>16</v>
      </c>
      <c r="C9" s="17">
        <v>306.32603399999999</v>
      </c>
      <c r="D9" s="18">
        <v>303.90998300000001</v>
      </c>
      <c r="E9" s="18">
        <v>322.47612099999998</v>
      </c>
      <c r="F9" s="18">
        <v>322.086366</v>
      </c>
      <c r="G9" s="19">
        <v>-0.12086321269039939</v>
      </c>
      <c r="H9" s="20">
        <v>13.50819098157354</v>
      </c>
      <c r="I9" s="17">
        <v>93.144018000000003</v>
      </c>
      <c r="J9" s="18">
        <v>96.120762999999997</v>
      </c>
      <c r="K9" s="18">
        <v>99.907211000000004</v>
      </c>
      <c r="L9" s="18">
        <v>104.285397</v>
      </c>
      <c r="M9" s="19">
        <v>4.3822522480384318</v>
      </c>
      <c r="N9" s="20">
        <v>4.3736935430083248</v>
      </c>
      <c r="O9" s="17">
        <v>169.194288</v>
      </c>
      <c r="P9" s="18">
        <v>180.58745099999999</v>
      </c>
      <c r="Q9" s="18">
        <v>182.28655499999999</v>
      </c>
      <c r="R9" s="18">
        <v>187.72221300000001</v>
      </c>
      <c r="S9" s="19">
        <v>2.9819302910190046</v>
      </c>
      <c r="T9" s="20">
        <v>7.8730047973766979</v>
      </c>
      <c r="U9" s="17">
        <v>112.974102</v>
      </c>
      <c r="V9" s="18">
        <v>123.41995799999999</v>
      </c>
      <c r="W9" s="18">
        <v>130.52958899999999</v>
      </c>
      <c r="X9" s="18">
        <v>148.889883</v>
      </c>
      <c r="Y9" s="19">
        <v>14.066001540846045</v>
      </c>
      <c r="Z9" s="20">
        <v>6.2443902850210664</v>
      </c>
      <c r="AA9" s="17">
        <v>279.70343800000001</v>
      </c>
      <c r="AB9" s="18">
        <v>288.25474500000001</v>
      </c>
      <c r="AC9" s="18">
        <v>301.45640100000003</v>
      </c>
      <c r="AD9" s="18">
        <v>305.54671000000002</v>
      </c>
      <c r="AE9" s="19">
        <v>1.3568492778496317</v>
      </c>
      <c r="AF9" s="20">
        <v>12.814523519668217</v>
      </c>
      <c r="AG9" s="17">
        <v>113.902394</v>
      </c>
      <c r="AH9" s="18">
        <v>121.01496299999999</v>
      </c>
      <c r="AI9" s="18">
        <v>132.01314300000001</v>
      </c>
      <c r="AJ9" s="18">
        <v>135.718177</v>
      </c>
      <c r="AK9" s="19">
        <v>2.8065644948700168</v>
      </c>
      <c r="AL9" s="20">
        <v>5.6919734832457989</v>
      </c>
      <c r="AM9" s="17">
        <v>533.82819835000009</v>
      </c>
      <c r="AN9" s="18">
        <v>548.52922277999983</v>
      </c>
      <c r="AO9" s="18">
        <v>576.98424403000013</v>
      </c>
      <c r="AP9" s="18">
        <v>589.43762516999902</v>
      </c>
      <c r="AQ9" s="19">
        <v>2.1583572287896629</v>
      </c>
      <c r="AR9" s="20">
        <v>24.720810481377235</v>
      </c>
      <c r="AS9" s="17">
        <v>1609.07247235</v>
      </c>
      <c r="AT9" s="18">
        <v>1661.8370857799998</v>
      </c>
      <c r="AU9" s="18">
        <v>1745.6532640300002</v>
      </c>
      <c r="AV9" s="18">
        <v>1793.6863711699993</v>
      </c>
      <c r="AW9" s="19">
        <v>2.7515834976936002</v>
      </c>
      <c r="AX9" s="20">
        <v>75.226587091270886</v>
      </c>
      <c r="AY9" s="17">
        <v>453.46125000000001</v>
      </c>
      <c r="AZ9" s="18">
        <v>479.591568</v>
      </c>
      <c r="BA9" s="18">
        <v>544.79613400000005</v>
      </c>
      <c r="BB9" s="18">
        <v>590.691866</v>
      </c>
      <c r="BC9" s="19">
        <v>8.4243865063844137</v>
      </c>
      <c r="BD9" s="20">
        <v>24.7734129087291</v>
      </c>
      <c r="BE9" s="17">
        <v>2062.5337223500001</v>
      </c>
      <c r="BF9" s="18">
        <v>2141.4286537799999</v>
      </c>
      <c r="BG9" s="18">
        <v>2290.4493980300003</v>
      </c>
      <c r="BH9" s="18">
        <v>2384.3782371699995</v>
      </c>
      <c r="BI9" s="19">
        <v>4.100891258317545</v>
      </c>
      <c r="BJ9" s="20">
        <v>100</v>
      </c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I9"/>
      <c r="CJ9"/>
      <c r="CK9"/>
      <c r="CL9"/>
    </row>
    <row r="10" spans="1:90" ht="15.75" x14ac:dyDescent="0.25">
      <c r="A10" s="51"/>
      <c r="B10" s="11" t="s">
        <v>17</v>
      </c>
      <c r="C10" s="12">
        <v>275.81633099999999</v>
      </c>
      <c r="D10" s="13">
        <v>277.77018099999998</v>
      </c>
      <c r="E10" s="13">
        <v>288.30159400000002</v>
      </c>
      <c r="F10" s="13">
        <v>293.36245000000002</v>
      </c>
      <c r="G10" s="14">
        <v>1.7554034057820718</v>
      </c>
      <c r="H10" s="15">
        <v>12.658746428162363</v>
      </c>
      <c r="I10" s="12">
        <v>89.315882999999999</v>
      </c>
      <c r="J10" s="13">
        <v>93.579738000000006</v>
      </c>
      <c r="K10" s="13">
        <v>106.979814</v>
      </c>
      <c r="L10" s="13">
        <v>108.396663</v>
      </c>
      <c r="M10" s="14">
        <v>1.3244077990264584</v>
      </c>
      <c r="N10" s="15">
        <v>4.6773739126325449</v>
      </c>
      <c r="O10" s="12">
        <v>172.31203500000001</v>
      </c>
      <c r="P10" s="13">
        <v>174.107235</v>
      </c>
      <c r="Q10" s="13">
        <v>181.605075</v>
      </c>
      <c r="R10" s="13">
        <v>187.62034399999999</v>
      </c>
      <c r="S10" s="14">
        <v>3.3122802322567195</v>
      </c>
      <c r="T10" s="15">
        <v>8.0959180681119669</v>
      </c>
      <c r="U10" s="12">
        <v>104.775446</v>
      </c>
      <c r="V10" s="13">
        <v>113.647386</v>
      </c>
      <c r="W10" s="13">
        <v>117.04638199999999</v>
      </c>
      <c r="X10" s="13">
        <v>114.347956</v>
      </c>
      <c r="Y10" s="14">
        <v>-2.3054330718227565</v>
      </c>
      <c r="Z10" s="15">
        <v>4.934175384691077</v>
      </c>
      <c r="AA10" s="12">
        <v>291.75109400000002</v>
      </c>
      <c r="AB10" s="13">
        <v>289.98782199999999</v>
      </c>
      <c r="AC10" s="13">
        <v>313.22819199999998</v>
      </c>
      <c r="AD10" s="13">
        <v>308.21927299999999</v>
      </c>
      <c r="AE10" s="14">
        <v>-1.5991277694441988</v>
      </c>
      <c r="AF10" s="15">
        <v>13.299826276946996</v>
      </c>
      <c r="AG10" s="12">
        <v>119.238084</v>
      </c>
      <c r="AH10" s="13">
        <v>121.864774</v>
      </c>
      <c r="AI10" s="13">
        <v>132.577001</v>
      </c>
      <c r="AJ10" s="13">
        <v>138.21470400000001</v>
      </c>
      <c r="AK10" s="14">
        <v>4.2523989511574607</v>
      </c>
      <c r="AL10" s="15">
        <v>5.9640383102183607</v>
      </c>
      <c r="AM10" s="12">
        <v>527.1913468499996</v>
      </c>
      <c r="AN10" s="13">
        <v>544.56900818999975</v>
      </c>
      <c r="AO10" s="13">
        <v>570.80667724999989</v>
      </c>
      <c r="AP10" s="13">
        <v>583.18489336000039</v>
      </c>
      <c r="AQ10" s="14">
        <v>2.1685478820317177</v>
      </c>
      <c r="AR10" s="15">
        <v>25.164739678780133</v>
      </c>
      <c r="AS10" s="12">
        <v>1580.4002198499998</v>
      </c>
      <c r="AT10" s="13">
        <v>1615.5261441899997</v>
      </c>
      <c r="AU10" s="13">
        <v>1710.54473525</v>
      </c>
      <c r="AV10" s="13">
        <v>1733.3462833600004</v>
      </c>
      <c r="AW10" s="14">
        <v>1.332999227679821</v>
      </c>
      <c r="AX10" s="15">
        <v>74.794818059543445</v>
      </c>
      <c r="AY10" s="12">
        <v>451.72338000000002</v>
      </c>
      <c r="AZ10" s="13">
        <v>484.63228600000002</v>
      </c>
      <c r="BA10" s="13">
        <v>547.35441700000001</v>
      </c>
      <c r="BB10" s="13">
        <v>584.12212999999997</v>
      </c>
      <c r="BC10" s="14">
        <v>6.7173501954219104</v>
      </c>
      <c r="BD10" s="15">
        <v>25.205181940456562</v>
      </c>
      <c r="BE10" s="12">
        <v>2032.1235998499999</v>
      </c>
      <c r="BF10" s="13">
        <v>2100.1584301899998</v>
      </c>
      <c r="BG10" s="13">
        <v>2257.89915225</v>
      </c>
      <c r="BH10" s="13">
        <v>2317.4684133600003</v>
      </c>
      <c r="BI10" s="14">
        <v>2.6382604843373731</v>
      </c>
      <c r="BJ10" s="15">
        <v>100</v>
      </c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I10"/>
      <c r="CJ10"/>
      <c r="CK10"/>
      <c r="CL10"/>
    </row>
    <row r="11" spans="1:90" ht="15.75" x14ac:dyDescent="0.25">
      <c r="A11" s="51"/>
      <c r="B11" s="16" t="s">
        <v>18</v>
      </c>
      <c r="C11" s="17">
        <v>336.98705200000001</v>
      </c>
      <c r="D11" s="18">
        <v>352.89789999999999</v>
      </c>
      <c r="E11" s="18">
        <v>336.79805900000002</v>
      </c>
      <c r="F11" s="18">
        <v>327.35425099999998</v>
      </c>
      <c r="G11" s="19">
        <v>-2.8039971572401625</v>
      </c>
      <c r="H11" s="20">
        <v>12.206824624175262</v>
      </c>
      <c r="I11" s="17">
        <v>111.865275</v>
      </c>
      <c r="J11" s="18">
        <v>127.21625</v>
      </c>
      <c r="K11" s="18">
        <v>126.241027</v>
      </c>
      <c r="L11" s="18">
        <v>125.783501</v>
      </c>
      <c r="M11" s="19">
        <v>-0.36242259024081086</v>
      </c>
      <c r="N11" s="20">
        <v>4.6903839880844371</v>
      </c>
      <c r="O11" s="17">
        <v>202.21629100000001</v>
      </c>
      <c r="P11" s="18">
        <v>209.23347899999999</v>
      </c>
      <c r="Q11" s="18">
        <v>213.858228</v>
      </c>
      <c r="R11" s="18">
        <v>221.06636800000001</v>
      </c>
      <c r="S11" s="19">
        <v>3.3705226436272606</v>
      </c>
      <c r="T11" s="20">
        <v>8.2434194034015782</v>
      </c>
      <c r="U11" s="17">
        <v>126.194258</v>
      </c>
      <c r="V11" s="18">
        <v>125.814487</v>
      </c>
      <c r="W11" s="18">
        <v>135.40542099999999</v>
      </c>
      <c r="X11" s="18">
        <v>124.24683400000001</v>
      </c>
      <c r="Y11" s="19">
        <v>-8.2408716856321309</v>
      </c>
      <c r="Z11" s="20">
        <v>4.6330826867649764</v>
      </c>
      <c r="AA11" s="17">
        <v>391.08931100000001</v>
      </c>
      <c r="AB11" s="18">
        <v>394.12649099999999</v>
      </c>
      <c r="AC11" s="18">
        <v>417.04136999999997</v>
      </c>
      <c r="AD11" s="18">
        <v>422.78761600000001</v>
      </c>
      <c r="AE11" s="19">
        <v>1.3778599470839168</v>
      </c>
      <c r="AF11" s="20">
        <v>15.765472010886322</v>
      </c>
      <c r="AG11" s="17">
        <v>149.01833600000001</v>
      </c>
      <c r="AH11" s="18">
        <v>155.80392900000001</v>
      </c>
      <c r="AI11" s="18">
        <v>158.49530799999999</v>
      </c>
      <c r="AJ11" s="18">
        <v>175.41745499999999</v>
      </c>
      <c r="AK11" s="19">
        <v>10.676749497215397</v>
      </c>
      <c r="AL11" s="20">
        <v>6.5412014741307143</v>
      </c>
      <c r="AM11" s="17">
        <v>640.0650263</v>
      </c>
      <c r="AN11" s="18">
        <v>662.24433618999979</v>
      </c>
      <c r="AO11" s="18">
        <v>692.42242963999979</v>
      </c>
      <c r="AP11" s="18">
        <v>708.54493429000036</v>
      </c>
      <c r="AQ11" s="19">
        <v>2.3284203341568355</v>
      </c>
      <c r="AR11" s="20">
        <v>26.421174384644907</v>
      </c>
      <c r="AS11" s="17">
        <v>1957.4355493</v>
      </c>
      <c r="AT11" s="18">
        <v>2027.3368721899999</v>
      </c>
      <c r="AU11" s="18">
        <v>2080.2618426399995</v>
      </c>
      <c r="AV11" s="18">
        <v>2105.2009592900004</v>
      </c>
      <c r="AW11" s="19">
        <v>1.198845075115706</v>
      </c>
      <c r="AX11" s="20">
        <v>78.501558572088186</v>
      </c>
      <c r="AY11" s="17">
        <v>447.32903099999999</v>
      </c>
      <c r="AZ11" s="18">
        <v>479.311759</v>
      </c>
      <c r="BA11" s="18">
        <v>532.16410900000005</v>
      </c>
      <c r="BB11" s="18">
        <v>576.53045799999995</v>
      </c>
      <c r="BC11" s="19">
        <v>8.336967534952624</v>
      </c>
      <c r="BD11" s="20">
        <v>21.498441427911811</v>
      </c>
      <c r="BE11" s="17">
        <v>2404.7645803</v>
      </c>
      <c r="BF11" s="18">
        <v>2506.6486311899998</v>
      </c>
      <c r="BG11" s="18">
        <v>2612.4259516399998</v>
      </c>
      <c r="BH11" s="18">
        <v>2681.7314172900001</v>
      </c>
      <c r="BI11" s="19">
        <v>2.6529159843360341</v>
      </c>
      <c r="BJ11" s="20">
        <v>100</v>
      </c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I11"/>
      <c r="CJ11"/>
      <c r="CK11"/>
      <c r="CL11"/>
    </row>
    <row r="12" spans="1:90" ht="15.75" x14ac:dyDescent="0.25">
      <c r="A12" s="51"/>
      <c r="B12" s="11" t="s">
        <v>19</v>
      </c>
      <c r="C12" s="12">
        <v>325.07946900000002</v>
      </c>
      <c r="D12" s="13">
        <v>315.92722900000001</v>
      </c>
      <c r="E12" s="13">
        <v>299.03845699999999</v>
      </c>
      <c r="F12" s="13">
        <v>294.00100800000001</v>
      </c>
      <c r="G12" s="14">
        <v>-1.6845488873024721</v>
      </c>
      <c r="H12" s="15">
        <v>11.801343741516584</v>
      </c>
      <c r="I12" s="12">
        <v>115.202428</v>
      </c>
      <c r="J12" s="13">
        <v>111.533821</v>
      </c>
      <c r="K12" s="13">
        <v>115.75976799999999</v>
      </c>
      <c r="L12" s="13">
        <v>120.853397</v>
      </c>
      <c r="M12" s="14">
        <v>4.4001720874216055</v>
      </c>
      <c r="N12" s="15">
        <v>4.8511142530741571</v>
      </c>
      <c r="O12" s="12">
        <v>176.666145</v>
      </c>
      <c r="P12" s="13">
        <v>178.75856200000001</v>
      </c>
      <c r="Q12" s="13">
        <v>187.30362600000001</v>
      </c>
      <c r="R12" s="13">
        <v>185.08676</v>
      </c>
      <c r="S12" s="14">
        <v>-1.1835681173625598</v>
      </c>
      <c r="T12" s="15">
        <v>7.4294727478063001</v>
      </c>
      <c r="U12" s="12">
        <v>104.039475</v>
      </c>
      <c r="V12" s="13">
        <v>105.74302</v>
      </c>
      <c r="W12" s="13">
        <v>110.264591</v>
      </c>
      <c r="X12" s="13">
        <v>112.76952300000001</v>
      </c>
      <c r="Y12" s="14">
        <v>2.2717465119877067</v>
      </c>
      <c r="Z12" s="15">
        <v>4.5266236110655127</v>
      </c>
      <c r="AA12" s="12">
        <v>373.977194</v>
      </c>
      <c r="AB12" s="13">
        <v>367.07092699999998</v>
      </c>
      <c r="AC12" s="13">
        <v>388.354761</v>
      </c>
      <c r="AD12" s="13">
        <v>390.64380299999999</v>
      </c>
      <c r="AE12" s="14">
        <v>0.58942035218154443</v>
      </c>
      <c r="AF12" s="15">
        <v>15.680632631355765</v>
      </c>
      <c r="AG12" s="12">
        <v>142.285507</v>
      </c>
      <c r="AH12" s="13">
        <v>146.26767799999999</v>
      </c>
      <c r="AI12" s="13">
        <v>166.3227</v>
      </c>
      <c r="AJ12" s="13">
        <v>165.20948100000001</v>
      </c>
      <c r="AK12" s="14">
        <v>-0.66931272760722782</v>
      </c>
      <c r="AL12" s="15">
        <v>6.6315890816216294</v>
      </c>
      <c r="AM12" s="12">
        <v>584.66770767999947</v>
      </c>
      <c r="AN12" s="13">
        <v>594.91002191000041</v>
      </c>
      <c r="AO12" s="13">
        <v>627.60920571999986</v>
      </c>
      <c r="AP12" s="13">
        <v>640.31310549</v>
      </c>
      <c r="AQ12" s="14">
        <v>2.0241735867188382</v>
      </c>
      <c r="AR12" s="15">
        <v>25.702480108794251</v>
      </c>
      <c r="AS12" s="12">
        <v>1821.9179256799996</v>
      </c>
      <c r="AT12" s="13">
        <v>1820.2112589100004</v>
      </c>
      <c r="AU12" s="13">
        <v>1894.6531087200001</v>
      </c>
      <c r="AV12" s="13">
        <v>1908.8770774899997</v>
      </c>
      <c r="AW12" s="14">
        <v>0.75074264014530379</v>
      </c>
      <c r="AX12" s="15">
        <v>76.623256175234189</v>
      </c>
      <c r="AY12" s="12">
        <v>441.06760000000003</v>
      </c>
      <c r="AZ12" s="13">
        <v>472.22155700000002</v>
      </c>
      <c r="BA12" s="13">
        <v>538.88627899999994</v>
      </c>
      <c r="BB12" s="13">
        <v>582.37319400000001</v>
      </c>
      <c r="BC12" s="14">
        <v>8.0697758867970872</v>
      </c>
      <c r="BD12" s="15">
        <v>23.376743824765811</v>
      </c>
      <c r="BE12" s="12">
        <v>2262.9855256799997</v>
      </c>
      <c r="BF12" s="13">
        <v>2292.4328159100005</v>
      </c>
      <c r="BG12" s="13">
        <v>2433.5393877199999</v>
      </c>
      <c r="BH12" s="13">
        <v>2491.2502714899997</v>
      </c>
      <c r="BI12" s="14">
        <v>2.3714793383340105</v>
      </c>
      <c r="BJ12" s="15">
        <v>100</v>
      </c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I12"/>
      <c r="CJ12"/>
      <c r="CK12"/>
      <c r="CL12"/>
    </row>
    <row r="13" spans="1:90" ht="15.75" x14ac:dyDescent="0.25">
      <c r="A13" s="51"/>
      <c r="B13" s="16" t="s">
        <v>20</v>
      </c>
      <c r="C13" s="17">
        <v>266.79050000000001</v>
      </c>
      <c r="D13" s="18">
        <v>275.29013600000002</v>
      </c>
      <c r="E13" s="18">
        <v>260.28711700000002</v>
      </c>
      <c r="F13" s="18">
        <v>261.87636600000002</v>
      </c>
      <c r="G13" s="19">
        <v>0.61057535936363505</v>
      </c>
      <c r="H13" s="20">
        <v>11.716569437298235</v>
      </c>
      <c r="I13" s="17">
        <v>96.763035000000002</v>
      </c>
      <c r="J13" s="18">
        <v>107.849453</v>
      </c>
      <c r="K13" s="18">
        <v>113.124774</v>
      </c>
      <c r="L13" s="18">
        <v>114.74373300000001</v>
      </c>
      <c r="M13" s="19">
        <v>1.4311268369915187</v>
      </c>
      <c r="N13" s="20">
        <v>5.1337313699752078</v>
      </c>
      <c r="O13" s="17">
        <v>165.94296199999999</v>
      </c>
      <c r="P13" s="18">
        <v>167.75784899999999</v>
      </c>
      <c r="Q13" s="18">
        <v>177.75230999999999</v>
      </c>
      <c r="R13" s="18">
        <v>179.47997599999999</v>
      </c>
      <c r="S13" s="19">
        <v>0.97195136310746078</v>
      </c>
      <c r="T13" s="20">
        <v>8.0300854694486645</v>
      </c>
      <c r="U13" s="17">
        <v>99.165406000000004</v>
      </c>
      <c r="V13" s="18">
        <v>97.538827999999995</v>
      </c>
      <c r="W13" s="18">
        <v>101.96413099999999</v>
      </c>
      <c r="X13" s="18">
        <v>105.41699300000001</v>
      </c>
      <c r="Y13" s="19">
        <v>3.3863496566258289</v>
      </c>
      <c r="Z13" s="20">
        <v>4.7164451577722062</v>
      </c>
      <c r="AA13" s="17">
        <v>269.13666599999999</v>
      </c>
      <c r="AB13" s="18">
        <v>272.28412300000002</v>
      </c>
      <c r="AC13" s="18">
        <v>283.78106000000002</v>
      </c>
      <c r="AD13" s="18">
        <v>288.15951999999999</v>
      </c>
      <c r="AE13" s="19">
        <v>1.5429007136698838</v>
      </c>
      <c r="AF13" s="20">
        <v>12.892499910047359</v>
      </c>
      <c r="AG13" s="17">
        <v>121.190341</v>
      </c>
      <c r="AH13" s="18">
        <v>126.832674</v>
      </c>
      <c r="AI13" s="18">
        <v>135.45050800000001</v>
      </c>
      <c r="AJ13" s="18">
        <v>137.62228200000001</v>
      </c>
      <c r="AK13" s="19">
        <v>1.603370878461378</v>
      </c>
      <c r="AL13" s="20">
        <v>6.157336944153406</v>
      </c>
      <c r="AM13" s="17">
        <v>510.61294314000003</v>
      </c>
      <c r="AN13" s="18">
        <v>529.15971857</v>
      </c>
      <c r="AO13" s="18">
        <v>547.36117132999993</v>
      </c>
      <c r="AP13" s="18">
        <v>565.4520926500004</v>
      </c>
      <c r="AQ13" s="19">
        <v>3.3051159394522673</v>
      </c>
      <c r="AR13" s="20">
        <v>25.298803432301042</v>
      </c>
      <c r="AS13" s="17">
        <v>1529.60185314</v>
      </c>
      <c r="AT13" s="18">
        <v>1576.7127815700001</v>
      </c>
      <c r="AU13" s="18">
        <v>1619.7210713299999</v>
      </c>
      <c r="AV13" s="18">
        <v>1652.7509626500002</v>
      </c>
      <c r="AW13" s="19">
        <v>2.0392332917468678</v>
      </c>
      <c r="AX13" s="20">
        <v>73.94547172099611</v>
      </c>
      <c r="AY13" s="17">
        <v>449.29881699999999</v>
      </c>
      <c r="AZ13" s="18">
        <v>486.72397100000001</v>
      </c>
      <c r="BA13" s="18">
        <v>542.828217</v>
      </c>
      <c r="BB13" s="18">
        <v>582.343255</v>
      </c>
      <c r="BC13" s="19">
        <v>7.2794738303001676</v>
      </c>
      <c r="BD13" s="20">
        <v>26.054528279003886</v>
      </c>
      <c r="BE13" s="17">
        <v>1978.9006701399999</v>
      </c>
      <c r="BF13" s="18">
        <v>2063.43675257</v>
      </c>
      <c r="BG13" s="18">
        <v>2162.5492883299999</v>
      </c>
      <c r="BH13" s="18">
        <v>2235.0942176500002</v>
      </c>
      <c r="BI13" s="19">
        <v>3.3546023534114338</v>
      </c>
      <c r="BJ13" s="20">
        <v>100</v>
      </c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I13"/>
      <c r="CJ13"/>
      <c r="CK13"/>
      <c r="CL13"/>
    </row>
    <row r="14" spans="1:90" ht="15.75" x14ac:dyDescent="0.25">
      <c r="A14" s="51"/>
      <c r="B14" s="11" t="s">
        <v>21</v>
      </c>
      <c r="C14" s="12">
        <v>276.14878099999999</v>
      </c>
      <c r="D14" s="13">
        <v>260.070492</v>
      </c>
      <c r="E14" s="13">
        <v>256.594784</v>
      </c>
      <c r="F14" s="13">
        <v>248.86002099999999</v>
      </c>
      <c r="G14" s="14">
        <v>-3.014388242591874</v>
      </c>
      <c r="H14" s="15">
        <v>11.085297715079543</v>
      </c>
      <c r="I14" s="12">
        <v>106.40733299999999</v>
      </c>
      <c r="J14" s="13">
        <v>102.55464000000001</v>
      </c>
      <c r="K14" s="13">
        <v>105.59369</v>
      </c>
      <c r="L14" s="13">
        <v>108.992761</v>
      </c>
      <c r="M14" s="14">
        <v>3.2190095828642851</v>
      </c>
      <c r="N14" s="15">
        <v>4.85500724310198</v>
      </c>
      <c r="O14" s="12">
        <v>162.08010899999999</v>
      </c>
      <c r="P14" s="13">
        <v>162.20567199999999</v>
      </c>
      <c r="Q14" s="13">
        <v>171.47089800000001</v>
      </c>
      <c r="R14" s="13">
        <v>172.257059</v>
      </c>
      <c r="S14" s="14">
        <v>0.45848071548560548</v>
      </c>
      <c r="T14" s="15">
        <v>7.6730716925360305</v>
      </c>
      <c r="U14" s="12">
        <v>109.302181</v>
      </c>
      <c r="V14" s="13">
        <v>111.11322800000001</v>
      </c>
      <c r="W14" s="13">
        <v>116.233126</v>
      </c>
      <c r="X14" s="13">
        <v>122.029304</v>
      </c>
      <c r="Y14" s="14">
        <v>4.9866834003931011</v>
      </c>
      <c r="Z14" s="15">
        <v>5.4357110449811747</v>
      </c>
      <c r="AA14" s="12">
        <v>274.13386400000002</v>
      </c>
      <c r="AB14" s="13">
        <v>273.59479199999998</v>
      </c>
      <c r="AC14" s="13">
        <v>291.387001</v>
      </c>
      <c r="AD14" s="13">
        <v>294.13910199999998</v>
      </c>
      <c r="AE14" s="14">
        <v>0.9444831068493621</v>
      </c>
      <c r="AF14" s="15">
        <v>13.102223098004757</v>
      </c>
      <c r="AG14" s="12">
        <v>114.19619</v>
      </c>
      <c r="AH14" s="13">
        <v>115.11236</v>
      </c>
      <c r="AI14" s="13">
        <v>126.785021</v>
      </c>
      <c r="AJ14" s="13">
        <v>138.55876900000001</v>
      </c>
      <c r="AK14" s="14">
        <v>9.286387230239141</v>
      </c>
      <c r="AL14" s="15">
        <v>6.1720046443294905</v>
      </c>
      <c r="AM14" s="12">
        <v>519.25831904999995</v>
      </c>
      <c r="AN14" s="13">
        <v>523.09816639999985</v>
      </c>
      <c r="AO14" s="13">
        <v>544.57141405999982</v>
      </c>
      <c r="AP14" s="13">
        <v>578.61594471000012</v>
      </c>
      <c r="AQ14" s="14">
        <v>6.2516191212066339</v>
      </c>
      <c r="AR14" s="15">
        <v>25.774047530930471</v>
      </c>
      <c r="AS14" s="12">
        <v>1561.52677705</v>
      </c>
      <c r="AT14" s="13">
        <v>1547.7493504000001</v>
      </c>
      <c r="AU14" s="13">
        <v>1612.6359340600002</v>
      </c>
      <c r="AV14" s="13">
        <v>1663.4529607100001</v>
      </c>
      <c r="AW14" s="14">
        <v>3.1511778682781837</v>
      </c>
      <c r="AX14" s="15">
        <v>74.097362968963438</v>
      </c>
      <c r="AY14" s="12">
        <v>449.12462900000003</v>
      </c>
      <c r="AZ14" s="13">
        <v>477.33618999999999</v>
      </c>
      <c r="BA14" s="13">
        <v>537.37326700000006</v>
      </c>
      <c r="BB14" s="13">
        <v>581.50272199999995</v>
      </c>
      <c r="BC14" s="14">
        <v>8.2120674231455375</v>
      </c>
      <c r="BD14" s="15">
        <v>25.902637031036551</v>
      </c>
      <c r="BE14" s="12">
        <v>2010.6514060499999</v>
      </c>
      <c r="BF14" s="13">
        <v>2025.0855404000001</v>
      </c>
      <c r="BG14" s="13">
        <v>2150.0092010600001</v>
      </c>
      <c r="BH14" s="13">
        <v>2244.95568271</v>
      </c>
      <c r="BI14" s="14">
        <v>4.4160965266190146</v>
      </c>
      <c r="BJ14" s="15">
        <v>100</v>
      </c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I14"/>
      <c r="CJ14"/>
      <c r="CK14"/>
      <c r="CL14"/>
    </row>
    <row r="15" spans="1:90" ht="15.75" x14ac:dyDescent="0.25">
      <c r="A15" s="51"/>
      <c r="B15" s="16" t="s">
        <v>22</v>
      </c>
      <c r="C15" s="17">
        <v>264.35944999999998</v>
      </c>
      <c r="D15" s="18">
        <v>284.89090099999999</v>
      </c>
      <c r="E15" s="18">
        <v>253.09033199999999</v>
      </c>
      <c r="F15" s="18">
        <v>262.40716200000003</v>
      </c>
      <c r="G15" s="19">
        <v>3.6812271438325972</v>
      </c>
      <c r="H15" s="20">
        <v>11.557292463443536</v>
      </c>
      <c r="I15" s="17">
        <v>100.202448</v>
      </c>
      <c r="J15" s="18">
        <v>102.928583</v>
      </c>
      <c r="K15" s="18">
        <v>108.271593</v>
      </c>
      <c r="L15" s="18">
        <v>118.797343</v>
      </c>
      <c r="M15" s="19">
        <v>9.7216173775147112</v>
      </c>
      <c r="N15" s="20">
        <v>5.2322338554578645</v>
      </c>
      <c r="O15" s="17">
        <v>159.21660600000001</v>
      </c>
      <c r="P15" s="18">
        <v>162.82831300000001</v>
      </c>
      <c r="Q15" s="18">
        <v>171.17055500000001</v>
      </c>
      <c r="R15" s="18">
        <v>172.290099</v>
      </c>
      <c r="S15" s="19">
        <v>0.65405174388783782</v>
      </c>
      <c r="T15" s="20">
        <v>7.5882344350747575</v>
      </c>
      <c r="U15" s="17">
        <v>104.902479</v>
      </c>
      <c r="V15" s="18">
        <v>105.38823499999999</v>
      </c>
      <c r="W15" s="18">
        <v>110.88982900000001</v>
      </c>
      <c r="X15" s="18">
        <v>118.37014499999999</v>
      </c>
      <c r="Y15" s="19">
        <v>6.7457187619975381</v>
      </c>
      <c r="Z15" s="20">
        <v>5.2134186211930382</v>
      </c>
      <c r="AA15" s="17">
        <v>274.79230899999999</v>
      </c>
      <c r="AB15" s="18">
        <v>281.49656499999998</v>
      </c>
      <c r="AC15" s="18">
        <v>294.677234</v>
      </c>
      <c r="AD15" s="18">
        <v>299.66495300000003</v>
      </c>
      <c r="AE15" s="19">
        <v>1.6926041188509415</v>
      </c>
      <c r="AF15" s="20">
        <v>13.198250674518789</v>
      </c>
      <c r="AG15" s="17">
        <v>113.42612800000001</v>
      </c>
      <c r="AH15" s="18">
        <v>119.620687</v>
      </c>
      <c r="AI15" s="18">
        <v>131.281992</v>
      </c>
      <c r="AJ15" s="18">
        <v>133.59537700000001</v>
      </c>
      <c r="AK15" s="19">
        <v>1.7621495261894038</v>
      </c>
      <c r="AL15" s="20">
        <v>5.8839889581710336</v>
      </c>
      <c r="AM15" s="17">
        <v>508.96318737000018</v>
      </c>
      <c r="AN15" s="18">
        <v>525.62537466999981</v>
      </c>
      <c r="AO15" s="18">
        <v>546.22725956999966</v>
      </c>
      <c r="AP15" s="18">
        <v>569.86939477999954</v>
      </c>
      <c r="AQ15" s="19">
        <v>4.3282598581058389</v>
      </c>
      <c r="AR15" s="20">
        <v>25.098961519343042</v>
      </c>
      <c r="AS15" s="17">
        <v>1525.8626073700002</v>
      </c>
      <c r="AT15" s="18">
        <v>1582.7786586699997</v>
      </c>
      <c r="AU15" s="18">
        <v>1615.6087945699996</v>
      </c>
      <c r="AV15" s="18">
        <v>1674.9944737799997</v>
      </c>
      <c r="AW15" s="19">
        <v>3.6757462208421412</v>
      </c>
      <c r="AX15" s="20">
        <v>73.77238052720206</v>
      </c>
      <c r="AY15" s="17">
        <v>446.20425399999999</v>
      </c>
      <c r="AZ15" s="18">
        <v>488.53375199999999</v>
      </c>
      <c r="BA15" s="18">
        <v>550.08462899999995</v>
      </c>
      <c r="BB15" s="18">
        <v>595.49545999999998</v>
      </c>
      <c r="BC15" s="19">
        <v>8.2552444852990128</v>
      </c>
      <c r="BD15" s="20">
        <v>26.227619472797926</v>
      </c>
      <c r="BE15" s="17">
        <v>1972.0668613700002</v>
      </c>
      <c r="BF15" s="18">
        <v>2071.3124106699997</v>
      </c>
      <c r="BG15" s="18">
        <v>2165.6934235699996</v>
      </c>
      <c r="BH15" s="18">
        <v>2270.4899337799998</v>
      </c>
      <c r="BI15" s="19">
        <v>4.838935606926773</v>
      </c>
      <c r="BJ15" s="20">
        <v>100</v>
      </c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I15"/>
      <c r="CJ15"/>
      <c r="CK15"/>
      <c r="CL15"/>
    </row>
    <row r="16" spans="1:90" ht="15.75" x14ac:dyDescent="0.25">
      <c r="A16" s="51"/>
      <c r="B16" s="21" t="s">
        <v>23</v>
      </c>
      <c r="C16" s="31">
        <v>252.524787</v>
      </c>
      <c r="D16" s="32">
        <v>270.85959400000002</v>
      </c>
      <c r="E16" s="32">
        <v>267.62082900000001</v>
      </c>
      <c r="F16" s="32">
        <f>IF('[1]2014'!E14="","",'[1]2014'!E14/1000000)</f>
        <v>244.856448</v>
      </c>
      <c r="G16" s="33">
        <f t="shared" ref="G16:G18" si="0">IF(OR(E16="",F16=""),"",(F16-E16)/E16*100)</f>
        <v>-8.5062067422263361</v>
      </c>
      <c r="H16" s="34">
        <f>IF(OR($BH$16="",F16=""),"",F16/$BH$16*100)</f>
        <v>11.00261699578912</v>
      </c>
      <c r="I16" s="31">
        <v>99.227248000000003</v>
      </c>
      <c r="J16" s="32">
        <v>106.77534900000001</v>
      </c>
      <c r="K16" s="32">
        <v>111.28428700000001</v>
      </c>
      <c r="L16" s="32">
        <f>IF('[1]2014'!H14="","",'[1]2014'!H14/1000000)</f>
        <v>108.40018000000001</v>
      </c>
      <c r="M16" s="33">
        <f t="shared" ref="M16:M18" si="1">IF(OR(K16="",L16=""),"",(L16-K16)/K16*100)</f>
        <v>-2.5916569874774864</v>
      </c>
      <c r="N16" s="34">
        <f>IF(OR($BH$16="",L16=""),"",L16/$BH$16*100)</f>
        <v>4.870958770154993</v>
      </c>
      <c r="O16" s="31">
        <v>161.512642</v>
      </c>
      <c r="P16" s="32">
        <v>162.532926</v>
      </c>
      <c r="Q16" s="32">
        <v>170.67183</v>
      </c>
      <c r="R16" s="32">
        <f>IF('[1]2014'!I14="","",'[1]2014'!I14/1000000)</f>
        <v>175.017729</v>
      </c>
      <c r="S16" s="33">
        <f t="shared" ref="S16:S18" si="2">IF(OR(Q16="",R16=""),"",(R16-Q16)/Q16*100)</f>
        <v>2.5463481583340397</v>
      </c>
      <c r="T16" s="34">
        <f>IF(OR($BH$16="",R16=""),"",R16/$BH$16*100)</f>
        <v>7.8644162952972945</v>
      </c>
      <c r="U16" s="31">
        <v>100.69670000000001</v>
      </c>
      <c r="V16" s="32">
        <v>102.747632</v>
      </c>
      <c r="W16" s="32">
        <v>103.044302</v>
      </c>
      <c r="X16" s="32">
        <f>IF('[1]2014'!M14="","",'[1]2014'!M14/1000000)</f>
        <v>104.761399</v>
      </c>
      <c r="Y16" s="33">
        <f t="shared" ref="Y16:Y18" si="3">IF(OR(W16="",X16=""),"",(X16-W16)/W16*100)</f>
        <v>1.6663677337539686</v>
      </c>
      <c r="Z16" s="34">
        <f>IF(OR($BH$16="",X16=""),"",X16/$BH$16*100)</f>
        <v>4.7074502573035995</v>
      </c>
      <c r="AA16" s="31">
        <v>279.10723100000001</v>
      </c>
      <c r="AB16" s="32">
        <v>282.20556399999998</v>
      </c>
      <c r="AC16" s="32">
        <v>295.95253300000002</v>
      </c>
      <c r="AD16" s="32">
        <f>IF('[1]2014'!Q14="","",'[1]2014'!Q14/1000000)</f>
        <v>295.88832500000001</v>
      </c>
      <c r="AE16" s="33">
        <f t="shared" ref="AE16:AE18" si="4">IF(OR(AC16="",AD16=""),"",(AD16-AC16)/AC16*100)</f>
        <v>-2.169537099383698E-2</v>
      </c>
      <c r="AF16" s="34">
        <f>IF(OR($BH$16="",AD16=""),"",AD16/$BH$16*100)</f>
        <v>13.29573282669107</v>
      </c>
      <c r="AG16" s="31">
        <v>115.664768</v>
      </c>
      <c r="AH16" s="32">
        <v>122.08011399999999</v>
      </c>
      <c r="AI16" s="32">
        <v>126.71145199999999</v>
      </c>
      <c r="AJ16" s="32">
        <f>IF('[1]2014'!T14="","",'[1]2014'!T14/1000000)</f>
        <v>135.08495199999999</v>
      </c>
      <c r="AK16" s="33">
        <f t="shared" ref="AK16:AK18" si="5">IF(OR(AI16="",AJ16=""),"",(AJ16-AI16)/AI16*100)</f>
        <v>6.6083214009732867</v>
      </c>
      <c r="AL16" s="34">
        <f>IF(OR($BH$16="",AJ16=""),"",AJ16/$BH$16*100)</f>
        <v>6.0700381831503059</v>
      </c>
      <c r="AM16" s="31">
        <f t="shared" ref="AM16:AP18" si="6">IF(OR(AG16="",AY16="",AA16="",U16="",O16="",I16="",C16=""),"",(BE16-AG16-AY16-AA16-U16-O16-I16-C16))</f>
        <v>519.01598126999966</v>
      </c>
      <c r="AN16" s="32">
        <f t="shared" si="6"/>
        <v>529.30026751999992</v>
      </c>
      <c r="AO16" s="32">
        <f t="shared" si="6"/>
        <v>554.1201571900001</v>
      </c>
      <c r="AP16" s="32">
        <f t="shared" si="6"/>
        <v>579.15263394999943</v>
      </c>
      <c r="AQ16" s="33">
        <f t="shared" ref="AQ16:AQ18" si="7">IF(OR(AO16="",AP16=""),"",(AP16-AO16)/AO16*100)</f>
        <v>4.5175178046114715</v>
      </c>
      <c r="AR16" s="34">
        <f>IF(OR($BH$16="",AP16=""),"",AP16/$BH$16*100)</f>
        <v>26.024205878598298</v>
      </c>
      <c r="AS16" s="31">
        <f t="shared" ref="AS16:AU18" si="8">BE16-AY16</f>
        <v>1527.7493572699998</v>
      </c>
      <c r="AT16" s="32">
        <f t="shared" si="8"/>
        <v>1576.5014465199999</v>
      </c>
      <c r="AU16" s="32">
        <f t="shared" si="8"/>
        <v>1629.4053901899999</v>
      </c>
      <c r="AV16" s="32">
        <f t="shared" ref="AV16:AV18" si="9">IF(BB16="","",BH16-BB16)</f>
        <v>1643.1616669499997</v>
      </c>
      <c r="AW16" s="33">
        <f t="shared" ref="AW16:AW18" si="10">IF(OR(AU16="",AV16=""),"",(AV16-AU16)/AU16*100)</f>
        <v>0.8442513350465648</v>
      </c>
      <c r="AX16" s="34">
        <f>IF(OR($BH$16="",AV16=""),"",AV16/$BH$16*100)</f>
        <v>73.835419206984696</v>
      </c>
      <c r="AY16" s="31">
        <v>449.21619600000002</v>
      </c>
      <c r="AZ16" s="32">
        <v>489.974649</v>
      </c>
      <c r="BA16" s="32">
        <v>545.98358699999994</v>
      </c>
      <c r="BB16" s="32">
        <f>IF('[1]2014'!R14="","",'[1]2014'!R14/1000000)</f>
        <v>582.27659100000005</v>
      </c>
      <c r="BC16" s="33">
        <f t="shared" ref="BC16:BC18" si="11">IF(OR(BA16="",BB16=""),"",(BB16-BA16)/BA16*100)</f>
        <v>6.6472701495329227</v>
      </c>
      <c r="BD16" s="34">
        <f>IF(OR($BH$16="",BB16=""),"",BB16/$BH$16*100)</f>
        <v>26.164580793015308</v>
      </c>
      <c r="BE16" s="31">
        <v>1976.9655532699999</v>
      </c>
      <c r="BF16" s="32">
        <v>2066.4760955199999</v>
      </c>
      <c r="BG16" s="32">
        <v>2175.3889771899999</v>
      </c>
      <c r="BH16" s="32">
        <f>IF([1]Taulukko!EB16="","",[1]Taulukko!EB16)</f>
        <v>2225.4382579499998</v>
      </c>
      <c r="BI16" s="33">
        <f t="shared" ref="BI16:BI18" si="12">IF(OR(BG16="",BH16=""),"",(BH16-BG16)/BG16*100)</f>
        <v>2.3007048985165719</v>
      </c>
      <c r="BJ16" s="34">
        <f>IF(OR($BH$16="",BH16=""),"",BH16/$BH$16*100)</f>
        <v>100</v>
      </c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I16"/>
      <c r="CJ16"/>
      <c r="CK16"/>
      <c r="CL16"/>
    </row>
    <row r="17" spans="1:90" ht="15.75" x14ac:dyDescent="0.25">
      <c r="A17" s="51"/>
      <c r="B17" s="22" t="s">
        <v>38</v>
      </c>
      <c r="C17" s="23">
        <f>[1]Taulukko!O17</f>
        <v>3478.0470309999996</v>
      </c>
      <c r="D17" s="24">
        <f>[1]Taulukko!P17</f>
        <v>3522.3881399999996</v>
      </c>
      <c r="E17" s="24">
        <f>[1]Taulukko!Q17</f>
        <v>3433.1395829999997</v>
      </c>
      <c r="F17" s="24">
        <f>[1]Taulukko!R17</f>
        <v>3388.2181689999998</v>
      </c>
      <c r="G17" s="25">
        <f t="shared" si="0"/>
        <v>-1.3084645384778086</v>
      </c>
      <c r="H17" s="26">
        <f>IF(OR($BH$17="",F17=""),"",F17/$BH$17*100)</f>
        <v>12.129524957201809</v>
      </c>
      <c r="I17" s="23">
        <f>[1]Taulukko!AG17</f>
        <v>1175.1923300000001</v>
      </c>
      <c r="J17" s="24">
        <f>[1]Taulukko!AH17</f>
        <v>1246.9663860000001</v>
      </c>
      <c r="K17" s="24">
        <f>[1]Taulukko!AI17</f>
        <v>1285.3525619999998</v>
      </c>
      <c r="L17" s="24">
        <f>[1]Taulukko!AJ17</f>
        <v>1320.3119040000001</v>
      </c>
      <c r="M17" s="25">
        <f t="shared" si="1"/>
        <v>2.7198251307488612</v>
      </c>
      <c r="N17" s="26">
        <f>IF(OR($BH$17="",L17=""),"",L17/$BH$17*100)</f>
        <v>4.7266012376013089</v>
      </c>
      <c r="O17" s="23">
        <f>[1]Taulukko!AM17</f>
        <v>2052.3485029999997</v>
      </c>
      <c r="P17" s="24">
        <f>[1]Taulukko!AN17</f>
        <v>2102.2705940000001</v>
      </c>
      <c r="Q17" s="24">
        <f>[1]Taulukko!AO17</f>
        <v>2175.9672170000003</v>
      </c>
      <c r="R17" s="24">
        <f>[1]Taulukko!AP17</f>
        <v>2219.951294</v>
      </c>
      <c r="S17" s="25">
        <f t="shared" si="2"/>
        <v>2.0213575212148798</v>
      </c>
      <c r="T17" s="26">
        <f>IF(OR($BH$17="",R17=""),"",R17/$BH$17*100)</f>
        <v>7.9472316365898852</v>
      </c>
      <c r="U17" s="23">
        <f>[1]Taulukko!BK17</f>
        <v>1302.0557719999999</v>
      </c>
      <c r="V17" s="24">
        <f>[1]Taulukko!BL17</f>
        <v>1330.0100179999999</v>
      </c>
      <c r="W17" s="24">
        <f>[1]Taulukko!BM17</f>
        <v>1374.3589880000002</v>
      </c>
      <c r="X17" s="24">
        <f>[1]Taulukko!BN17</f>
        <v>1409.900531</v>
      </c>
      <c r="Y17" s="25">
        <f t="shared" si="3"/>
        <v>2.5860450806758077</v>
      </c>
      <c r="Z17" s="26">
        <f>IF(OR($BH$17="",X17=""),"",X17/$BH$17*100)</f>
        <v>5.047320693337733</v>
      </c>
      <c r="AA17" s="23">
        <f>[1]Taulukko!CI17</f>
        <v>3630.9843109999997</v>
      </c>
      <c r="AB17" s="24">
        <f>[1]Taulukko!CJ17</f>
        <v>3618.0642909999997</v>
      </c>
      <c r="AC17" s="24">
        <f>[1]Taulukko!CK17</f>
        <v>3776.5968809999999</v>
      </c>
      <c r="AD17" s="24">
        <f>[1]Taulukko!CL17</f>
        <v>3827.3614699999998</v>
      </c>
      <c r="AE17" s="25">
        <f t="shared" si="4"/>
        <v>1.3441887127375374</v>
      </c>
      <c r="AF17" s="26">
        <f>IF(OR($BH$17="",AD17=""),"",AD17/$BH$17*100)</f>
        <v>13.701619599159173</v>
      </c>
      <c r="AG17" s="23">
        <f>[1]Taulukko!DA17</f>
        <v>1446.10302</v>
      </c>
      <c r="AH17" s="24">
        <f>[1]Taulukko!DB17</f>
        <v>1516.9726500000004</v>
      </c>
      <c r="AI17" s="24">
        <f>[1]Taulukko!DC17</f>
        <v>1620.7276929999998</v>
      </c>
      <c r="AJ17" s="24">
        <f>[1]Taulukko!DD17</f>
        <v>1701.009043</v>
      </c>
      <c r="AK17" s="25">
        <f t="shared" si="5"/>
        <v>4.9534138490222128</v>
      </c>
      <c r="AL17" s="26">
        <f>IF(OR($BH$17="",AJ17=""),"",AJ17/$BH$17*100)</f>
        <v>6.0894637270609797</v>
      </c>
      <c r="AM17" s="23">
        <f t="shared" ref="AM17:AO17" si="13">AS17-AG17-AA17-U17-O17-I17-C17</f>
        <v>6448.7807364399978</v>
      </c>
      <c r="AN17" s="24">
        <f t="shared" si="13"/>
        <v>6642.6033711999971</v>
      </c>
      <c r="AO17" s="24">
        <f t="shared" si="13"/>
        <v>6896.837026109999</v>
      </c>
      <c r="AP17" s="24">
        <f>AV17-AJ17-AD17-X17-R17-L17-F17</f>
        <v>7114.9959845099984</v>
      </c>
      <c r="AQ17" s="25">
        <f t="shared" si="7"/>
        <v>3.1631740401302033</v>
      </c>
      <c r="AR17" s="26">
        <f>IF(OR($BH$17="",AP17=""),"",AP17/$BH$17*100)</f>
        <v>25.471063863038001</v>
      </c>
      <c r="AS17" s="23">
        <f t="shared" si="8"/>
        <v>19533.511703439995</v>
      </c>
      <c r="AT17" s="24">
        <f t="shared" si="8"/>
        <v>19979.275450199995</v>
      </c>
      <c r="AU17" s="24">
        <f t="shared" si="8"/>
        <v>20562.979950109999</v>
      </c>
      <c r="AV17" s="24">
        <f>BH17-BB17</f>
        <v>20981.74839551</v>
      </c>
      <c r="AW17" s="25">
        <f t="shared" si="10"/>
        <v>2.0365163337999594</v>
      </c>
      <c r="AX17" s="26">
        <f>IF(OR($BH$17="",AV17=""),"",AV17/$BH$17*100)</f>
        <v>75.112825713988897</v>
      </c>
      <c r="AY17" s="23">
        <f>[1]Taulukko!CO17</f>
        <v>5312.1546220000009</v>
      </c>
      <c r="AZ17" s="24">
        <f>[1]Taulukko!CP17</f>
        <v>5751.7569139999996</v>
      </c>
      <c r="BA17" s="24">
        <f>[1]Taulukko!CQ17</f>
        <v>6411.7794819999999</v>
      </c>
      <c r="BB17" s="24">
        <f>[1]Taulukko!CR17</f>
        <v>6951.8943559999998</v>
      </c>
      <c r="BC17" s="25">
        <f t="shared" si="11"/>
        <v>8.4237905485720805</v>
      </c>
      <c r="BD17" s="26">
        <f>IF(OR($BH$17="",BB17=""),"",BB17/$BH$17*100)</f>
        <v>24.887174286011099</v>
      </c>
      <c r="BE17" s="23">
        <f>[1]Taulukko!DY17</f>
        <v>24845.666325439997</v>
      </c>
      <c r="BF17" s="24">
        <f>[1]Taulukko!DZ17</f>
        <v>25731.032364199997</v>
      </c>
      <c r="BG17" s="24">
        <f>[1]Taulukko!EA17</f>
        <v>26974.75943211</v>
      </c>
      <c r="BH17" s="24">
        <f>[1]Taulukko!EB17</f>
        <v>27933.64275151</v>
      </c>
      <c r="BI17" s="25">
        <f t="shared" si="12"/>
        <v>3.5547428024828722</v>
      </c>
      <c r="BJ17" s="26">
        <f>IF(OR($BH$17="",BH17=""),"",BH17/$BH$17*100)</f>
        <v>100</v>
      </c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I17"/>
      <c r="CJ17"/>
      <c r="CK17"/>
      <c r="CL17"/>
    </row>
    <row r="18" spans="1:90" ht="15.75" x14ac:dyDescent="0.25">
      <c r="A18" s="51"/>
      <c r="B18" s="37" t="s">
        <v>24</v>
      </c>
      <c r="C18" s="38">
        <v>3478.0470310000001</v>
      </c>
      <c r="D18" s="39">
        <v>3522.38814</v>
      </c>
      <c r="E18" s="39">
        <v>3433.1395830000001</v>
      </c>
      <c r="F18" s="39">
        <f>IF('[1]2014'!E15="","",'[1]2014'!E15/1000000)</f>
        <v>3388.2181690000002</v>
      </c>
      <c r="G18" s="40">
        <f t="shared" si="0"/>
        <v>-1.3084645384778084</v>
      </c>
      <c r="H18" s="41">
        <f>IF(OR($BH$18="",F18=""),"",F18/$BH$18*100)</f>
        <v>12.129524957201811</v>
      </c>
      <c r="I18" s="38">
        <v>1175.1923300000001</v>
      </c>
      <c r="J18" s="39">
        <v>1246.9663860000001</v>
      </c>
      <c r="K18" s="39">
        <v>1285.352562</v>
      </c>
      <c r="L18" s="39">
        <f>IF('[1]2014'!H15="","",'[1]2014'!H15/1000000)</f>
        <v>1320.3119039999999</v>
      </c>
      <c r="M18" s="40">
        <f t="shared" si="1"/>
        <v>2.7198251307488253</v>
      </c>
      <c r="N18" s="41">
        <f>IF(OR($BH$18="",L18=""),"",L18/$BH$18*100)</f>
        <v>4.7266012376013089</v>
      </c>
      <c r="O18" s="38">
        <v>2052.3485030000002</v>
      </c>
      <c r="P18" s="39">
        <v>2102.2705940000001</v>
      </c>
      <c r="Q18" s="39">
        <v>2175.9672169999999</v>
      </c>
      <c r="R18" s="39">
        <f>IF('[1]2014'!I15="","",'[1]2014'!I15/1000000)</f>
        <v>2219.951294</v>
      </c>
      <c r="S18" s="40">
        <f t="shared" si="2"/>
        <v>2.0213575212149015</v>
      </c>
      <c r="T18" s="41">
        <f>IF(OR($BH$18="",R18=""),"",R18/$BH$18*100)</f>
        <v>7.9472316365898852</v>
      </c>
      <c r="U18" s="38">
        <v>1302.0557719999999</v>
      </c>
      <c r="V18" s="39">
        <v>1330.0100179999999</v>
      </c>
      <c r="W18" s="39">
        <v>1374.358988</v>
      </c>
      <c r="X18" s="39">
        <f>IF('[1]2014'!M15="","",'[1]2014'!M15/1000000)</f>
        <v>1409.900531</v>
      </c>
      <c r="Y18" s="40">
        <f t="shared" si="3"/>
        <v>2.5860450806758246</v>
      </c>
      <c r="Z18" s="41">
        <f>IF(OR($BH$18="",X18=""),"",X18/$BH$18*100)</f>
        <v>5.047320693337733</v>
      </c>
      <c r="AA18" s="38">
        <v>3630.9843110000002</v>
      </c>
      <c r="AB18" s="39">
        <v>3618.0642910000001</v>
      </c>
      <c r="AC18" s="39">
        <v>3776.5968809999999</v>
      </c>
      <c r="AD18" s="39">
        <f>IF('[1]2014'!Q15="","",'[1]2014'!Q15/1000000)</f>
        <v>3827.3614699999998</v>
      </c>
      <c r="AE18" s="40">
        <f t="shared" si="4"/>
        <v>1.3441887127375374</v>
      </c>
      <c r="AF18" s="41">
        <f>IF(OR($BH$18="",AD18=""),"",AD18/$BH$18*100)</f>
        <v>13.701619599159173</v>
      </c>
      <c r="AG18" s="38">
        <v>1446.10302</v>
      </c>
      <c r="AH18" s="39">
        <v>1516.9726499999999</v>
      </c>
      <c r="AI18" s="39">
        <v>1620.727693</v>
      </c>
      <c r="AJ18" s="39">
        <f>IF('[1]2014'!T15="","",'[1]2014'!T15/1000000)</f>
        <v>1701.009043</v>
      </c>
      <c r="AK18" s="40">
        <f t="shared" si="5"/>
        <v>4.9534138490221977</v>
      </c>
      <c r="AL18" s="41">
        <f>IF(OR($BH$18="",AJ18=""),"",AJ18/$BH$18*100)</f>
        <v>6.0894637270609797</v>
      </c>
      <c r="AM18" s="38">
        <f t="shared" si="6"/>
        <v>6448.7807364399996</v>
      </c>
      <c r="AN18" s="39">
        <f t="shared" si="6"/>
        <v>6642.6033711999999</v>
      </c>
      <c r="AO18" s="39">
        <f t="shared" si="6"/>
        <v>6896.837026109999</v>
      </c>
      <c r="AP18" s="39">
        <f t="shared" si="6"/>
        <v>7114.995984510002</v>
      </c>
      <c r="AQ18" s="40">
        <f t="shared" si="7"/>
        <v>3.1631740401302557</v>
      </c>
      <c r="AR18" s="41">
        <f>IF(OR($BH$18="",AP18=""),"",AP18/$BH$18*100)</f>
        <v>25.471063863038019</v>
      </c>
      <c r="AS18" s="38">
        <f t="shared" si="8"/>
        <v>19533.511703439995</v>
      </c>
      <c r="AT18" s="39">
        <f t="shared" si="8"/>
        <v>19979.275450199995</v>
      </c>
      <c r="AU18" s="39">
        <f t="shared" si="8"/>
        <v>20562.979950109999</v>
      </c>
      <c r="AV18" s="39">
        <f t="shared" si="9"/>
        <v>20981.74839551</v>
      </c>
      <c r="AW18" s="40">
        <f t="shared" si="10"/>
        <v>2.0365163337999594</v>
      </c>
      <c r="AX18" s="41">
        <f>IF(OR($BH$18="",AV18=""),"",AV18/$BH$18*100)</f>
        <v>75.112825713988897</v>
      </c>
      <c r="AY18" s="38">
        <v>5312.154622</v>
      </c>
      <c r="AZ18" s="39">
        <v>5751.7569139999996</v>
      </c>
      <c r="BA18" s="39">
        <v>6411.7794819999999</v>
      </c>
      <c r="BB18" s="39">
        <f>IF('[1]2014'!R15="","",'[1]2014'!R15/1000000)</f>
        <v>6951.8943559999998</v>
      </c>
      <c r="BC18" s="40">
        <f t="shared" si="11"/>
        <v>8.4237905485720805</v>
      </c>
      <c r="BD18" s="41">
        <f>IF(OR($BH$18="",BB18=""),"",BB18/$BH$18*100)</f>
        <v>24.887174286011099</v>
      </c>
      <c r="BE18" s="38">
        <v>24845.666325439997</v>
      </c>
      <c r="BF18" s="39">
        <v>25731.032364199997</v>
      </c>
      <c r="BG18" s="39">
        <v>26974.75943211</v>
      </c>
      <c r="BH18" s="39">
        <f>IF(SUM(BH5:BH16)="","",SUM(BH5:BH16))</f>
        <v>27933.64275151</v>
      </c>
      <c r="BI18" s="40">
        <f t="shared" si="12"/>
        <v>3.5547428024828722</v>
      </c>
      <c r="BJ18" s="41">
        <f>IF(OR($BH$18="",BH18=""),"",BH18/$BH$18*100)</f>
        <v>100</v>
      </c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I18"/>
      <c r="CJ18"/>
      <c r="CK18"/>
      <c r="CL18"/>
    </row>
    <row r="19" spans="1:90" x14ac:dyDescent="0.2">
      <c r="B19" s="28" t="s">
        <v>37</v>
      </c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I19"/>
      <c r="CJ19"/>
      <c r="CK19"/>
      <c r="CL19"/>
    </row>
    <row r="20" spans="1:90" ht="13.9" x14ac:dyDescent="0.3">
      <c r="B20" s="30" t="s">
        <v>25</v>
      </c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I20"/>
      <c r="CJ20"/>
      <c r="CK20"/>
      <c r="CL20"/>
    </row>
    <row r="21" spans="1:90" ht="13.9" x14ac:dyDescent="0.3">
      <c r="B21" s="28" t="s">
        <v>35</v>
      </c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I21"/>
      <c r="CJ21"/>
      <c r="CK21"/>
      <c r="CL21"/>
    </row>
    <row r="22" spans="1:90" x14ac:dyDescent="0.2">
      <c r="B22" s="28" t="s">
        <v>34</v>
      </c>
    </row>
  </sheetData>
  <mergeCells count="23">
    <mergeCell ref="A5:A18"/>
    <mergeCell ref="AY3:BD3"/>
    <mergeCell ref="BE3:BJ3"/>
    <mergeCell ref="C3:H3"/>
    <mergeCell ref="I3:N3"/>
    <mergeCell ref="O3:T3"/>
    <mergeCell ref="U3:Z3"/>
    <mergeCell ref="AA3:AF3"/>
    <mergeCell ref="A1:B2"/>
    <mergeCell ref="A3:A4"/>
    <mergeCell ref="C1:H2"/>
    <mergeCell ref="BE1:BJ2"/>
    <mergeCell ref="AM1:AR2"/>
    <mergeCell ref="AS1:AX2"/>
    <mergeCell ref="AY1:BD2"/>
    <mergeCell ref="I1:N2"/>
    <mergeCell ref="O1:T2"/>
    <mergeCell ref="U1:Z2"/>
    <mergeCell ref="AA1:AF2"/>
    <mergeCell ref="AG1:AL2"/>
    <mergeCell ref="AG3:AL3"/>
    <mergeCell ref="AM3:AR3"/>
    <mergeCell ref="AS3:A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Satu Sarén</cp:lastModifiedBy>
  <dcterms:created xsi:type="dcterms:W3CDTF">2013-05-06T10:34:28Z</dcterms:created>
  <dcterms:modified xsi:type="dcterms:W3CDTF">2015-01-07T16:31:11Z</dcterms:modified>
</cp:coreProperties>
</file>